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nemanparty\Downloads\"/>
    </mc:Choice>
  </mc:AlternateContent>
  <bookViews>
    <workbookView showHorizontalScroll="0" showVerticalScroll="0" showSheetTabs="0" xWindow="0" yWindow="0" windowWidth="28800" windowHeight="12435" tabRatio="500"/>
  </bookViews>
  <sheets>
    <sheet name="1" sheetId="1" r:id="rId1"/>
  </sheets>
  <definedNames>
    <definedName name="_xlnm.Print_Area" localSheetId="0">'1'!A1:I282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0" i="1" l="1"/>
  <c r="D270" i="1"/>
  <c r="C270" i="1"/>
  <c r="B270" i="1"/>
  <c r="E269" i="1"/>
  <c r="D269" i="1"/>
  <c r="C269" i="1"/>
  <c r="B269" i="1"/>
  <c r="E268" i="1"/>
  <c r="D268" i="1"/>
  <c r="C268" i="1"/>
  <c r="B268" i="1"/>
  <c r="E267" i="1"/>
  <c r="D267" i="1"/>
  <c r="C267" i="1"/>
  <c r="B267" i="1"/>
  <c r="E266" i="1"/>
  <c r="D266" i="1"/>
  <c r="C266" i="1"/>
  <c r="B266" i="1"/>
  <c r="E265" i="1"/>
  <c r="D265" i="1"/>
  <c r="C265" i="1"/>
  <c r="B265" i="1"/>
  <c r="E264" i="1"/>
  <c r="D264" i="1"/>
  <c r="C264" i="1"/>
  <c r="B264" i="1"/>
  <c r="E263" i="1"/>
  <c r="D263" i="1"/>
  <c r="C263" i="1"/>
  <c r="B263" i="1"/>
  <c r="E262" i="1"/>
  <c r="D262" i="1"/>
  <c r="C262" i="1"/>
  <c r="B262" i="1"/>
  <c r="E261" i="1"/>
  <c r="D261" i="1"/>
  <c r="C261" i="1"/>
  <c r="B261" i="1"/>
  <c r="E260" i="1"/>
  <c r="D260" i="1"/>
  <c r="C260" i="1"/>
  <c r="B260" i="1"/>
  <c r="E259" i="1"/>
  <c r="D259" i="1"/>
  <c r="C259" i="1"/>
  <c r="B259" i="1"/>
  <c r="E258" i="1"/>
  <c r="D258" i="1"/>
  <c r="C258" i="1"/>
  <c r="B258" i="1"/>
  <c r="E257" i="1"/>
  <c r="D257" i="1"/>
  <c r="C257" i="1"/>
  <c r="B257" i="1"/>
  <c r="E256" i="1"/>
  <c r="D256" i="1"/>
  <c r="C256" i="1"/>
  <c r="B256" i="1"/>
  <c r="I250" i="1"/>
  <c r="H250" i="1"/>
  <c r="G250" i="1"/>
  <c r="F250" i="1"/>
  <c r="E250" i="1"/>
  <c r="H249" i="1"/>
  <c r="G249" i="1"/>
  <c r="F249" i="1"/>
  <c r="E249" i="1"/>
  <c r="I248" i="1"/>
  <c r="I247" i="1"/>
  <c r="I246" i="1"/>
  <c r="I245" i="1"/>
  <c r="I244" i="1"/>
  <c r="I243" i="1"/>
  <c r="H241" i="1"/>
  <c r="G241" i="1"/>
  <c r="F241" i="1"/>
  <c r="E241" i="1"/>
  <c r="I233" i="1"/>
  <c r="I230" i="1"/>
  <c r="I229" i="1"/>
  <c r="I228" i="1"/>
  <c r="G228" i="1"/>
  <c r="F228" i="1"/>
  <c r="E228" i="1"/>
  <c r="I227" i="1"/>
  <c r="H227" i="1"/>
  <c r="G227" i="1"/>
  <c r="F227" i="1"/>
  <c r="E227" i="1"/>
  <c r="H226" i="1"/>
  <c r="G226" i="1"/>
  <c r="F226" i="1"/>
  <c r="E226" i="1"/>
  <c r="I225" i="1"/>
  <c r="I224" i="1"/>
  <c r="I223" i="1"/>
  <c r="I222" i="1"/>
  <c r="I221" i="1"/>
  <c r="I220" i="1"/>
  <c r="H218" i="1"/>
  <c r="G218" i="1"/>
  <c r="F218" i="1"/>
  <c r="E218" i="1"/>
  <c r="I211" i="1"/>
  <c r="I208" i="1"/>
  <c r="I207" i="1"/>
  <c r="I205" i="1"/>
  <c r="H205" i="1"/>
  <c r="G205" i="1"/>
  <c r="F205" i="1"/>
  <c r="E205" i="1"/>
  <c r="H204" i="1"/>
  <c r="G204" i="1"/>
  <c r="F204" i="1"/>
  <c r="E204" i="1"/>
  <c r="I203" i="1"/>
  <c r="I202" i="1"/>
  <c r="I201" i="1"/>
  <c r="I200" i="1"/>
  <c r="I199" i="1"/>
  <c r="I198" i="1"/>
  <c r="I197" i="1"/>
  <c r="H195" i="1"/>
  <c r="G195" i="1"/>
  <c r="F195" i="1"/>
  <c r="E195" i="1"/>
  <c r="I188" i="1"/>
  <c r="I185" i="1"/>
  <c r="I184" i="1"/>
  <c r="I183" i="1"/>
  <c r="I182" i="1"/>
  <c r="G182" i="1"/>
  <c r="F182" i="1"/>
  <c r="E182" i="1"/>
  <c r="I181" i="1"/>
  <c r="H181" i="1"/>
  <c r="G181" i="1"/>
  <c r="F181" i="1"/>
  <c r="E181" i="1"/>
  <c r="H180" i="1"/>
  <c r="G180" i="1"/>
  <c r="F180" i="1"/>
  <c r="E180" i="1"/>
  <c r="I179" i="1"/>
  <c r="I177" i="1"/>
  <c r="I176" i="1"/>
  <c r="I174" i="1"/>
  <c r="I173" i="1"/>
  <c r="I172" i="1"/>
  <c r="H170" i="1"/>
  <c r="G170" i="1"/>
  <c r="F170" i="1"/>
  <c r="E170" i="1"/>
  <c r="I163" i="1"/>
  <c r="I160" i="1"/>
  <c r="I159" i="1"/>
  <c r="I158" i="1"/>
  <c r="I157" i="1"/>
  <c r="G157" i="1"/>
  <c r="F157" i="1"/>
  <c r="E157" i="1"/>
  <c r="I156" i="1"/>
  <c r="H156" i="1"/>
  <c r="G156" i="1"/>
  <c r="F156" i="1"/>
  <c r="E156" i="1"/>
  <c r="H155" i="1"/>
  <c r="G155" i="1"/>
  <c r="F155" i="1"/>
  <c r="E155" i="1"/>
  <c r="I154" i="1"/>
  <c r="I153" i="1"/>
  <c r="I152" i="1"/>
  <c r="I149" i="1"/>
  <c r="H147" i="1"/>
  <c r="G147" i="1"/>
  <c r="F147" i="1"/>
  <c r="E147" i="1"/>
  <c r="I139" i="1"/>
  <c r="I136" i="1"/>
  <c r="I135" i="1"/>
  <c r="I134" i="1"/>
  <c r="G134" i="1"/>
  <c r="F134" i="1"/>
  <c r="E134" i="1"/>
  <c r="I133" i="1"/>
  <c r="H133" i="1"/>
  <c r="G133" i="1"/>
  <c r="F133" i="1"/>
  <c r="E133" i="1"/>
  <c r="H132" i="1"/>
  <c r="G132" i="1"/>
  <c r="F132" i="1"/>
  <c r="E132" i="1"/>
  <c r="I131" i="1"/>
  <c r="I130" i="1"/>
  <c r="I129" i="1"/>
  <c r="I128" i="1"/>
  <c r="I127" i="1"/>
  <c r="I126" i="1"/>
  <c r="H124" i="1"/>
  <c r="G124" i="1"/>
  <c r="F124" i="1"/>
  <c r="E124" i="1"/>
  <c r="I117" i="1"/>
  <c r="I114" i="1"/>
  <c r="I113" i="1"/>
  <c r="I112" i="1"/>
  <c r="I111" i="1"/>
  <c r="G111" i="1"/>
  <c r="F111" i="1"/>
  <c r="E111" i="1"/>
  <c r="I110" i="1"/>
  <c r="H110" i="1"/>
  <c r="G110" i="1"/>
  <c r="F110" i="1"/>
  <c r="E110" i="1"/>
  <c r="H109" i="1"/>
  <c r="G109" i="1"/>
  <c r="F109" i="1"/>
  <c r="E109" i="1"/>
  <c r="I108" i="1"/>
  <c r="I107" i="1"/>
  <c r="I106" i="1"/>
  <c r="I103" i="1"/>
  <c r="I102" i="1"/>
  <c r="H100" i="1"/>
  <c r="G100" i="1"/>
  <c r="F100" i="1"/>
  <c r="E100" i="1"/>
  <c r="I92" i="1"/>
  <c r="I89" i="1"/>
  <c r="I88" i="1"/>
  <c r="I87" i="1"/>
  <c r="I86" i="1"/>
  <c r="G86" i="1"/>
  <c r="F86" i="1"/>
  <c r="E86" i="1"/>
  <c r="I85" i="1"/>
  <c r="H85" i="1"/>
  <c r="G85" i="1"/>
  <c r="F85" i="1"/>
  <c r="E85" i="1"/>
  <c r="H84" i="1"/>
  <c r="G84" i="1"/>
  <c r="F84" i="1"/>
  <c r="E84" i="1"/>
  <c r="I83" i="1"/>
  <c r="I82" i="1"/>
  <c r="I81" i="1"/>
  <c r="I79" i="1"/>
  <c r="I78" i="1"/>
  <c r="I77" i="1"/>
  <c r="H75" i="1"/>
  <c r="G75" i="1"/>
  <c r="F75" i="1"/>
  <c r="E75" i="1"/>
  <c r="I67" i="1"/>
  <c r="I64" i="1"/>
  <c r="I63" i="1"/>
  <c r="I62" i="1"/>
  <c r="I61" i="1"/>
  <c r="G61" i="1"/>
  <c r="F61" i="1"/>
  <c r="E61" i="1"/>
  <c r="I60" i="1"/>
  <c r="H60" i="1"/>
  <c r="G60" i="1"/>
  <c r="F60" i="1"/>
  <c r="E60" i="1"/>
  <c r="H59" i="1"/>
  <c r="G59" i="1"/>
  <c r="F59" i="1"/>
  <c r="E59" i="1"/>
  <c r="I58" i="1"/>
  <c r="I57" i="1"/>
  <c r="I56" i="1"/>
  <c r="I55" i="1"/>
  <c r="I54" i="1"/>
  <c r="I53" i="1"/>
  <c r="I52" i="1"/>
  <c r="H50" i="1"/>
  <c r="G50" i="1"/>
  <c r="F50" i="1"/>
  <c r="E50" i="1"/>
  <c r="I42" i="1"/>
  <c r="I39" i="1"/>
  <c r="I38" i="1"/>
  <c r="I37" i="1"/>
  <c r="I36" i="1"/>
  <c r="G36" i="1"/>
  <c r="F36" i="1"/>
  <c r="E36" i="1"/>
  <c r="I35" i="1"/>
  <c r="H35" i="1"/>
  <c r="G35" i="1"/>
  <c r="F35" i="1"/>
  <c r="E35" i="1"/>
  <c r="H34" i="1"/>
  <c r="G34" i="1"/>
  <c r="F34" i="1"/>
  <c r="E34" i="1"/>
  <c r="I33" i="1"/>
  <c r="I32" i="1"/>
  <c r="I31" i="1"/>
  <c r="I30" i="1"/>
  <c r="I29" i="1"/>
  <c r="I28" i="1"/>
  <c r="I27" i="1"/>
  <c r="H25" i="1"/>
  <c r="G25" i="1"/>
  <c r="F25" i="1"/>
  <c r="E25" i="1"/>
</calcChain>
</file>

<file path=xl/sharedStrings.xml><?xml version="1.0" encoding="utf-8"?>
<sst xmlns="http://schemas.openxmlformats.org/spreadsheetml/2006/main" count="537" uniqueCount="192">
  <si>
    <t xml:space="preserve">  с компенсацией его стоимости (части стоимости) за счет средств бюджета Санкт-Петербурга </t>
  </si>
  <si>
    <t>1 день</t>
  </si>
  <si>
    <t>Всего за  день:</t>
  </si>
  <si>
    <t>3 день</t>
  </si>
  <si>
    <t>4 день</t>
  </si>
  <si>
    <t>5 день</t>
  </si>
  <si>
    <t>6 день</t>
  </si>
  <si>
    <t>7 день</t>
  </si>
  <si>
    <t>8 день</t>
  </si>
  <si>
    <t xml:space="preserve">Всего за  день: </t>
  </si>
  <si>
    <t>9 день</t>
  </si>
  <si>
    <t>Итого за прием пищи:</t>
  </si>
  <si>
    <t xml:space="preserve"> </t>
  </si>
  <si>
    <t>Наименование</t>
  </si>
  <si>
    <t>Выход,</t>
  </si>
  <si>
    <t>Технологи-ческая  и  норматив-ная  документа-ция /сборник рецептур/</t>
  </si>
  <si>
    <t>№ рецептуры или технологи-чес-кой карты</t>
  </si>
  <si>
    <t>Угле-воды,</t>
  </si>
  <si>
    <t>Энер-гети-ческая цен-ность, ккал.</t>
  </si>
  <si>
    <t>г</t>
  </si>
  <si>
    <t>Всего</t>
  </si>
  <si>
    <t>Обед</t>
  </si>
  <si>
    <t xml:space="preserve">2 день      </t>
  </si>
  <si>
    <t>Белки</t>
  </si>
  <si>
    <t>Жиры</t>
  </si>
  <si>
    <t>Завтрак</t>
  </si>
  <si>
    <t>Всего за 1 день:</t>
  </si>
  <si>
    <t>Всего за 2 день:</t>
  </si>
  <si>
    <t>Всего за 3 день:</t>
  </si>
  <si>
    <t>Всего за 4 день:</t>
  </si>
  <si>
    <t>Всего за 5 день:</t>
  </si>
  <si>
    <t>Всего за 8 день:</t>
  </si>
  <si>
    <t>Всего за 9 день:</t>
  </si>
  <si>
    <t>Всего за 10 день:</t>
  </si>
  <si>
    <t>Всего за 6 день:</t>
  </si>
  <si>
    <t>В среднем за 1 день:</t>
  </si>
  <si>
    <t>ИТОГО:</t>
  </si>
  <si>
    <r>
      <rPr>
        <b/>
        <sz val="12"/>
        <rFont val="Times New Roman"/>
        <family val="1"/>
        <charset val="204"/>
      </rPr>
      <t>Дни</t>
    </r>
  </si>
  <si>
    <r>
      <rPr>
        <b/>
        <sz val="12"/>
        <rFont val="Times New Roman"/>
        <family val="1"/>
        <charset val="204"/>
      </rPr>
      <t>Б, г</t>
    </r>
  </si>
  <si>
    <r>
      <rPr>
        <b/>
        <sz val="12"/>
        <rFont val="Times New Roman"/>
        <family val="1"/>
        <charset val="204"/>
      </rPr>
      <t>Ж,г</t>
    </r>
  </si>
  <si>
    <r>
      <rPr>
        <b/>
        <sz val="12"/>
        <rFont val="Times New Roman"/>
        <family val="1"/>
        <charset val="204"/>
      </rPr>
      <t>У, г</t>
    </r>
  </si>
  <si>
    <r>
      <rPr>
        <b/>
        <sz val="12"/>
        <rFont val="Times New Roman"/>
        <family val="1"/>
        <charset val="204"/>
      </rPr>
      <t>Э.Ц., ккал</t>
    </r>
  </si>
  <si>
    <t>Батон нарезной обогащённый микронутриентами</t>
  </si>
  <si>
    <t>Чай с сахаром</t>
  </si>
  <si>
    <t>Хлеб ржано-пшеничный обогащённый микронутриентами</t>
  </si>
  <si>
    <t>Сок фруктовый (яблочный)</t>
  </si>
  <si>
    <t>Яблоко свежее</t>
  </si>
  <si>
    <t>Какао с молоком</t>
  </si>
  <si>
    <t>200/5</t>
  </si>
  <si>
    <t>Суп с макаронными изделиями, картофелем и курой отварной</t>
  </si>
  <si>
    <t>Печенье в ассортименте</t>
  </si>
  <si>
    <t>81/116</t>
  </si>
  <si>
    <t>Сок фруктовый (персиковый)</t>
  </si>
  <si>
    <t>Чай с лимоном</t>
  </si>
  <si>
    <t>200/5/5</t>
  </si>
  <si>
    <t>Огурец солёный порционно</t>
  </si>
  <si>
    <t>200</t>
  </si>
  <si>
    <t>Салат из квашеной капусты</t>
  </si>
  <si>
    <t>Макароны отварные с сыром</t>
  </si>
  <si>
    <t>Голубцы ленивые</t>
  </si>
  <si>
    <t>Суп картофельный с горохом и гренками</t>
  </si>
  <si>
    <t>Салат из свеклы с яйцом</t>
  </si>
  <si>
    <t>60/20</t>
  </si>
  <si>
    <t>52/209</t>
  </si>
  <si>
    <t>Апельсин свежий</t>
  </si>
  <si>
    <t>Печень по-строгановски</t>
  </si>
  <si>
    <t>Каша из пшена и риса молочная жидкая ("Дружба")</t>
  </si>
  <si>
    <t>Груша свежая</t>
  </si>
  <si>
    <t>Мандарин свежий</t>
  </si>
  <si>
    <t>160/15</t>
  </si>
  <si>
    <t>Компот из смеси сухофруктов</t>
  </si>
  <si>
    <t>Бутерброд с маслом сливочным</t>
  </si>
  <si>
    <t>Котлета рубленая из филе куриного</t>
  </si>
  <si>
    <t>*Сборник рецептур на продукцию для обучающихся во всех образовательных учреждениях. Москва, Дели принт 2011. Рекомендовано НИИ питания РАМН, редакция Могильного М.П., Тутельяна В.А.</t>
  </si>
  <si>
    <t>*Сборник методических рекомендаций по организации питания детей и подростков в учреждениях образования Санкт-Петербурга, СПб 2008 под редакцией Куткиной М.Н.</t>
  </si>
  <si>
    <t>*Сборник методических рекомендаций по использованию рецептур блюд повышенной пищевой и биологической ценности при организации питания отдельных социально-значимых категорий граждан в учреждениях Санкт-Петербурга,  2012 г.</t>
  </si>
  <si>
    <t>*    Выход порций готовых блюд соответствует СанПиН 2.3-2.4.3590-20</t>
  </si>
  <si>
    <t xml:space="preserve">      Допускаются отклонения в случае сбоев поставки в наименованиях по фруктам,джемам,напиткам,сезонные замены овощей и фруктов.</t>
  </si>
  <si>
    <t>Всего за 7 день:</t>
  </si>
  <si>
    <t>Щи по-уральски с крупой и курицей, со сметаной</t>
  </si>
  <si>
    <t>Салат из свежей капусты с огурцом</t>
  </si>
  <si>
    <t>Бульон куриный с вермишелью и яйцом</t>
  </si>
  <si>
    <t>ТТК</t>
  </si>
  <si>
    <t xml:space="preserve"> 12.2 </t>
  </si>
  <si>
    <t xml:space="preserve"> 1.1 </t>
  </si>
  <si>
    <t xml:space="preserve"> 15.1 </t>
  </si>
  <si>
    <t xml:space="preserve"> 15.2 </t>
  </si>
  <si>
    <t xml:space="preserve"> 9.1 </t>
  </si>
  <si>
    <t xml:space="preserve"> 13.1 </t>
  </si>
  <si>
    <t xml:space="preserve"> 1.3 </t>
  </si>
  <si>
    <t xml:space="preserve"> 16.1 </t>
  </si>
  <si>
    <t xml:space="preserve"> 15.3</t>
  </si>
  <si>
    <t xml:space="preserve"> 1.2 </t>
  </si>
  <si>
    <t xml:space="preserve"> 9.2 </t>
  </si>
  <si>
    <t xml:space="preserve"> 9.4 </t>
  </si>
  <si>
    <t xml:space="preserve"> 2.2 </t>
  </si>
  <si>
    <t xml:space="preserve"> 13.4</t>
  </si>
  <si>
    <t xml:space="preserve"> 5.2 </t>
  </si>
  <si>
    <t>*ТТК - технико-технологическая карта</t>
  </si>
  <si>
    <t>Булгур с овощами</t>
  </si>
  <si>
    <t>Напиток из шиповника</t>
  </si>
  <si>
    <t>Паэлья с курицей</t>
  </si>
  <si>
    <t>Плов фруктовый</t>
  </si>
  <si>
    <t>Бутерброд с яйцом</t>
  </si>
  <si>
    <t>Салат "Мозайка"</t>
  </si>
  <si>
    <t>Напиток из протёртой брусники</t>
  </si>
  <si>
    <t>Суп рыбный с картофелем и перловой крупой</t>
  </si>
  <si>
    <t xml:space="preserve">Каша пшеничная вязкая с тыквой </t>
  </si>
  <si>
    <t xml:space="preserve">Салат витаминный </t>
  </si>
  <si>
    <t>Борщ из свежей капусты, с картофелем, курой отварной и сметаной</t>
  </si>
  <si>
    <t>Тефтели мясные в соусе сметанном с томатом</t>
  </si>
  <si>
    <t xml:space="preserve"> 9.5 </t>
  </si>
  <si>
    <t>Каша геркулесовая молочная вязкая с маслом сливочным</t>
  </si>
  <si>
    <t>Паста Болоньезе "по-школьному"</t>
  </si>
  <si>
    <t>Молоко м.д.ж. 2,5% в индивидуальной упаковке</t>
  </si>
  <si>
    <t>Бутерброд с сыром</t>
  </si>
  <si>
    <t>Винегрет овощной</t>
  </si>
  <si>
    <t>Суп из овощей с курицей отварной и сметаной</t>
  </si>
  <si>
    <t>Салат из свёклы отварной с подсолнечным маслом</t>
  </si>
  <si>
    <t>Йогурт фруктовый, м.д.ж. 2,5%</t>
  </si>
  <si>
    <t>Тефтели рыбные в соусе кисло-сладком с овощами</t>
  </si>
  <si>
    <t>Картофель отварной</t>
  </si>
  <si>
    <t>Шницель рубленый мясной</t>
  </si>
  <si>
    <t>Компот из свежих яблок</t>
  </si>
  <si>
    <t xml:space="preserve"> 8.7 </t>
  </si>
  <si>
    <t>Рассольник ленинградский с перловой крупой, отварной курицей и сметаной</t>
  </si>
  <si>
    <t xml:space="preserve"> 10.12  </t>
  </si>
  <si>
    <t xml:space="preserve"> 4.7 </t>
  </si>
  <si>
    <t>192 н</t>
  </si>
  <si>
    <t xml:space="preserve"> 1.33 </t>
  </si>
  <si>
    <t xml:space="preserve"> 9.33 </t>
  </si>
  <si>
    <t xml:space="preserve"> 1.43 </t>
  </si>
  <si>
    <t xml:space="preserve"> 4.2 </t>
  </si>
  <si>
    <t xml:space="preserve"> 13.13  </t>
  </si>
  <si>
    <t xml:space="preserve">98\228 </t>
  </si>
  <si>
    <t xml:space="preserve"> 1.41 </t>
  </si>
  <si>
    <t>140/15</t>
  </si>
  <si>
    <t>90/30</t>
  </si>
  <si>
    <t>Гуляш</t>
  </si>
  <si>
    <t>Каша гречневая рассыпчатая "по-домашнему"</t>
  </si>
  <si>
    <t>Чизкейк, запечённый по-школьному с повидлом</t>
  </si>
  <si>
    <t xml:space="preserve">Вафли </t>
  </si>
  <si>
    <t>Ризотто (рис с овощами)</t>
  </si>
  <si>
    <t xml:space="preserve">Яблоко свежее </t>
  </si>
  <si>
    <t>Бутерброд с повидлом</t>
  </si>
  <si>
    <t>200/10</t>
  </si>
  <si>
    <t>Запеканка творожная "Зебра" со сгущённым молоком</t>
  </si>
  <si>
    <t xml:space="preserve">Йогурт фруктовый, м.д.ж. 2,5%  </t>
  </si>
  <si>
    <t>150/25</t>
  </si>
  <si>
    <t>*Сборник рецептур блюд и кулинарных изделий, Москва, Дели принт 2012 г</t>
  </si>
  <si>
    <t xml:space="preserve"> 4.10 </t>
  </si>
  <si>
    <t xml:space="preserve"> 1.44 </t>
  </si>
  <si>
    <t>160/5</t>
  </si>
  <si>
    <t xml:space="preserve"> 7.4 </t>
  </si>
  <si>
    <t xml:space="preserve"> 10.21 </t>
  </si>
  <si>
    <t xml:space="preserve"> 1.45 </t>
  </si>
  <si>
    <t xml:space="preserve"> 4.11 </t>
  </si>
  <si>
    <t xml:space="preserve"> 4.12 </t>
  </si>
  <si>
    <t xml:space="preserve"> 9.38 </t>
  </si>
  <si>
    <t xml:space="preserve"> 7.2 </t>
  </si>
  <si>
    <t xml:space="preserve"> 13.14 </t>
  </si>
  <si>
    <t>Борщ с капустой и картофелем, отварной говядиной и сметаной</t>
  </si>
  <si>
    <t>35</t>
  </si>
  <si>
    <t>40</t>
  </si>
  <si>
    <t>45</t>
  </si>
  <si>
    <t>130/25</t>
  </si>
  <si>
    <t xml:space="preserve"> 12.7  </t>
  </si>
  <si>
    <t>Макаронные изделия отварные</t>
  </si>
  <si>
    <t xml:space="preserve"> 16.3 </t>
  </si>
  <si>
    <t xml:space="preserve"> 1.46  </t>
  </si>
  <si>
    <t xml:space="preserve"> 1.48 </t>
  </si>
  <si>
    <t>Каша "Янтарная"</t>
  </si>
  <si>
    <t>В среднем за 10 дней:</t>
  </si>
  <si>
    <t>10 день</t>
  </si>
  <si>
    <t>Омлет натуральный</t>
  </si>
  <si>
    <t xml:space="preserve"> 6.3 </t>
  </si>
  <si>
    <t>Бутерброд с сыром и огурцом</t>
  </si>
  <si>
    <t xml:space="preserve"> 1.39 </t>
  </si>
  <si>
    <t>Зефир витаминизированный</t>
  </si>
  <si>
    <t xml:space="preserve"> 12.1 </t>
  </si>
  <si>
    <t>Жаркое по-домашнему со свининой</t>
  </si>
  <si>
    <t xml:space="preserve"> 9.6 </t>
  </si>
  <si>
    <t>СОГЛАСОВАНО</t>
  </si>
  <si>
    <t>УТВЕРЖДАЮ</t>
  </si>
  <si>
    <t>Генеральный директор</t>
  </si>
  <si>
    <t>АО "Комбинат питания НЕВА"</t>
  </si>
  <si>
    <t>_______________С.Н. Филиппов</t>
  </si>
  <si>
    <t xml:space="preserve">_________________2025 г.      </t>
  </si>
  <si>
    <t>Цикличное двухнедельное  сбалансированное меню  рационов горячего питания (завтрак, обед) для предоставления питания</t>
  </si>
  <si>
    <r>
      <rPr>
        <b/>
        <sz val="14"/>
        <color rgb="FF000000"/>
        <rFont val="Times New Roman"/>
        <family val="1"/>
        <charset val="204"/>
      </rPr>
      <t xml:space="preserve"> учащимся в возрасте 7-11 лет </t>
    </r>
    <r>
      <rPr>
        <b/>
        <i/>
        <sz val="14"/>
        <color rgb="FF000000"/>
        <rFont val="Times New Roman"/>
        <family val="1"/>
        <charset val="204"/>
      </rPr>
      <t>в осенне-зимний период</t>
    </r>
    <r>
      <rPr>
        <b/>
        <sz val="14"/>
        <color rgb="FF000000"/>
        <rFont val="Times New Roman"/>
        <family val="1"/>
        <charset val="204"/>
      </rPr>
      <t xml:space="preserve">  общеобразовательных учреждений Санкт-Петербурга</t>
    </r>
  </si>
  <si>
    <t>И.о. директора ГБОУ_№ 594_________________</t>
  </si>
  <si>
    <t>Дубровская Г.В.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</si>
</sst>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19]General"/>
  </numFmts>
  <fonts count="33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61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1"/>
      <charset val="204"/>
    </font>
    <font>
      <sz val="10"/>
      <color theme="1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FFFFFF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0" fontId="4" fillId="0" borderId="0"/>
    <xf numFmtId="0" fontId="14" fillId="2" borderId="0" applyNumberFormat="0" applyBorder="0" applyAlignment="0" applyProtection="0"/>
    <xf numFmtId="165" fontId="18" fillId="4" borderId="0" applyBorder="0" applyProtection="0"/>
    <xf numFmtId="165" fontId="20" fillId="0" borderId="0" applyBorder="0" applyProtection="0"/>
    <xf numFmtId="0" fontId="9" fillId="0" borderId="0"/>
    <xf numFmtId="0" fontId="3" fillId="0" borderId="0"/>
    <xf numFmtId="0" fontId="2" fillId="0" borderId="0"/>
    <xf numFmtId="0" fontId="2" fillId="0" borderId="0"/>
  </cellStyleXfs>
  <cellXfs count="201">
    <xf numFmtId="0" fontId="0" fillId="0" borderId="0" xfId="0"/>
    <xf numFmtId="0" fontId="6" fillId="0" borderId="0" xfId="0" applyFont="1" applyAlignment="1">
      <alignment wrapText="1"/>
    </xf>
    <xf numFmtId="0" fontId="7" fillId="0" borderId="0" xfId="0" applyFont="1"/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9" fillId="0" borderId="0" xfId="0" applyFont="1"/>
    <xf numFmtId="0" fontId="11" fillId="0" borderId="0" xfId="0" applyFont="1"/>
    <xf numFmtId="0" fontId="15" fillId="0" borderId="12" xfId="0" applyFont="1" applyBorder="1" applyAlignment="1">
      <alignment horizontal="center" vertical="top" wrapText="1"/>
    </xf>
    <xf numFmtId="0" fontId="15" fillId="0" borderId="11" xfId="0" applyFont="1" applyBorder="1" applyAlignment="1">
      <alignment horizontal="center" vertical="top" wrapText="1"/>
    </xf>
    <xf numFmtId="0" fontId="16" fillId="0" borderId="0" xfId="1" applyFont="1"/>
    <xf numFmtId="1" fontId="16" fillId="0" borderId="0" xfId="1" applyNumberFormat="1" applyFont="1"/>
    <xf numFmtId="0" fontId="5" fillId="0" borderId="0" xfId="0" applyFont="1" applyAlignment="1">
      <alignment horizontal="center" vertical="center"/>
    </xf>
    <xf numFmtId="0" fontId="13" fillId="0" borderId="0" xfId="1" applyFont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2" fontId="5" fillId="0" borderId="1" xfId="0" applyNumberFormat="1" applyFont="1" applyBorder="1" applyAlignment="1">
      <alignment horizontal="left" vertical="center"/>
    </xf>
    <xf numFmtId="49" fontId="10" fillId="0" borderId="1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left" vertical="center"/>
    </xf>
    <xf numFmtId="0" fontId="16" fillId="0" borderId="0" xfId="1" applyFont="1" applyAlignment="1">
      <alignment horizontal="center"/>
    </xf>
    <xf numFmtId="0" fontId="17" fillId="0" borderId="0" xfId="1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/>
    </xf>
    <xf numFmtId="0" fontId="13" fillId="0" borderId="0" xfId="1" applyFont="1" applyAlignment="1">
      <alignment horizontal="left" vertical="top" wrapText="1"/>
    </xf>
    <xf numFmtId="0" fontId="26" fillId="0" borderId="0" xfId="0" applyFont="1" applyAlignment="1">
      <alignment horizontal="left"/>
    </xf>
    <xf numFmtId="2" fontId="16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2" fontId="25" fillId="0" borderId="1" xfId="0" applyNumberFormat="1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0" fontId="7" fillId="3" borderId="0" xfId="0" applyFont="1" applyFill="1" applyAlignment="1">
      <alignment horizontal="center" vertical="top" wrapText="1"/>
    </xf>
    <xf numFmtId="0" fontId="15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center" vertical="center" wrapText="1"/>
    </xf>
    <xf numFmtId="2" fontId="15" fillId="3" borderId="0" xfId="0" applyNumberFormat="1" applyFont="1" applyFill="1" applyAlignment="1">
      <alignment horizontal="center" vertical="center" wrapText="1"/>
    </xf>
    <xf numFmtId="165" fontId="15" fillId="3" borderId="0" xfId="0" applyNumberFormat="1" applyFont="1" applyFill="1" applyAlignment="1">
      <alignment horizontal="left" vertical="center" wrapText="1"/>
    </xf>
    <xf numFmtId="49" fontId="15" fillId="3" borderId="0" xfId="0" applyNumberFormat="1" applyFont="1" applyFill="1" applyAlignment="1">
      <alignment horizontal="center" vertical="center"/>
    </xf>
    <xf numFmtId="165" fontId="15" fillId="3" borderId="0" xfId="0" applyNumberFormat="1" applyFont="1" applyFill="1" applyAlignment="1">
      <alignment horizontal="center" vertical="center" wrapText="1"/>
    </xf>
    <xf numFmtId="2" fontId="6" fillId="3" borderId="0" xfId="0" applyNumberFormat="1" applyFont="1" applyFill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2" fontId="6" fillId="3" borderId="0" xfId="0" applyNumberFormat="1" applyFont="1" applyFill="1" applyAlignment="1">
      <alignment horizontal="center" vertical="center" wrapText="1"/>
    </xf>
    <xf numFmtId="165" fontId="19" fillId="6" borderId="0" xfId="4" applyFont="1" applyFill="1" applyBorder="1" applyAlignment="1">
      <alignment horizontal="center" vertical="center"/>
    </xf>
    <xf numFmtId="2" fontId="19" fillId="6" borderId="0" xfId="4" applyNumberFormat="1" applyFont="1" applyFill="1" applyBorder="1" applyAlignment="1">
      <alignment horizontal="center" vertical="center"/>
    </xf>
    <xf numFmtId="2" fontId="15" fillId="3" borderId="0" xfId="0" applyNumberFormat="1" applyFont="1" applyFill="1" applyAlignment="1">
      <alignment horizontal="center" vertical="center"/>
    </xf>
    <xf numFmtId="0" fontId="21" fillId="3" borderId="0" xfId="0" applyFont="1" applyFill="1"/>
    <xf numFmtId="0" fontId="15" fillId="3" borderId="0" xfId="0" applyFont="1" applyFill="1" applyAlignment="1">
      <alignment horizontal="center" vertical="center"/>
    </xf>
    <xf numFmtId="165" fontId="15" fillId="0" borderId="0" xfId="0" applyNumberFormat="1" applyFont="1" applyAlignment="1">
      <alignment horizontal="left" vertical="center"/>
    </xf>
    <xf numFmtId="165" fontId="19" fillId="0" borderId="0" xfId="4" applyFont="1" applyBorder="1" applyAlignment="1">
      <alignment horizontal="center" vertical="center"/>
    </xf>
    <xf numFmtId="2" fontId="19" fillId="0" borderId="0" xfId="4" applyNumberFormat="1" applyFont="1" applyBorder="1" applyAlignment="1">
      <alignment horizontal="center" vertical="center"/>
    </xf>
    <xf numFmtId="2" fontId="15" fillId="0" borderId="0" xfId="0" applyNumberFormat="1" applyFont="1" applyAlignment="1">
      <alignment horizontal="center" vertical="center"/>
    </xf>
    <xf numFmtId="0" fontId="15" fillId="3" borderId="0" xfId="0" applyFont="1" applyFill="1" applyAlignment="1">
      <alignment horizontal="left" vertical="center"/>
    </xf>
    <xf numFmtId="0" fontId="10" fillId="3" borderId="0" xfId="2" applyFont="1" applyFill="1" applyBorder="1" applyAlignment="1">
      <alignment horizontal="left" vertical="center" wrapText="1"/>
    </xf>
    <xf numFmtId="0" fontId="10" fillId="3" borderId="0" xfId="0" applyFont="1" applyFill="1" applyAlignment="1">
      <alignment horizontal="center" vertical="center"/>
    </xf>
    <xf numFmtId="16" fontId="10" fillId="3" borderId="0" xfId="0" applyNumberFormat="1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2" fontId="6" fillId="3" borderId="0" xfId="0" applyNumberFormat="1" applyFont="1" applyFill="1" applyAlignment="1">
      <alignment horizontal="center" vertical="center"/>
    </xf>
    <xf numFmtId="0" fontId="21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top" wrapText="1"/>
    </xf>
    <xf numFmtId="2" fontId="17" fillId="0" borderId="1" xfId="0" applyNumberFormat="1" applyFont="1" applyBorder="1" applyAlignment="1">
      <alignment horizontal="center" vertical="center" wrapText="1"/>
    </xf>
    <xf numFmtId="0" fontId="21" fillId="0" borderId="13" xfId="0" applyFont="1" applyBorder="1"/>
    <xf numFmtId="165" fontId="16" fillId="0" borderId="1" xfId="4" applyFont="1" applyBorder="1" applyAlignment="1">
      <alignment horizontal="center" vertical="center"/>
    </xf>
    <xf numFmtId="2" fontId="16" fillId="0" borderId="1" xfId="4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/>
    </xf>
    <xf numFmtId="0" fontId="1" fillId="3" borderId="1" xfId="0" applyFont="1" applyFill="1" applyBorder="1" applyAlignment="1">
      <alignment horizontal="center" vertical="top" wrapText="1"/>
    </xf>
    <xf numFmtId="0" fontId="16" fillId="3" borderId="1" xfId="0" applyFont="1" applyFill="1" applyBorder="1" applyAlignment="1">
      <alignment horizontal="left" vertical="center" wrapText="1"/>
    </xf>
    <xf numFmtId="165" fontId="1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10" fontId="17" fillId="0" borderId="1" xfId="0" applyNumberFormat="1" applyFont="1" applyBorder="1" applyAlignment="1">
      <alignment horizontal="center" vertical="center"/>
    </xf>
    <xf numFmtId="1" fontId="17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top" wrapText="1"/>
    </xf>
    <xf numFmtId="0" fontId="16" fillId="0" borderId="1" xfId="0" applyFont="1" applyBorder="1"/>
    <xf numFmtId="49" fontId="16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top" wrapText="1"/>
    </xf>
    <xf numFmtId="49" fontId="16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vertical="center"/>
    </xf>
    <xf numFmtId="165" fontId="16" fillId="0" borderId="1" xfId="0" applyNumberFormat="1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165" fontId="15" fillId="3" borderId="1" xfId="0" applyNumberFormat="1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2" fontId="15" fillId="3" borderId="1" xfId="0" applyNumberFormat="1" applyFont="1" applyFill="1" applyBorder="1" applyAlignment="1">
      <alignment horizontal="center" vertical="center"/>
    </xf>
    <xf numFmtId="165" fontId="19" fillId="6" borderId="1" xfId="4" applyFont="1" applyFill="1" applyBorder="1" applyAlignment="1">
      <alignment horizontal="center" vertical="center"/>
    </xf>
    <xf numFmtId="2" fontId="19" fillId="6" borderId="1" xfId="4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 wrapText="1"/>
    </xf>
    <xf numFmtId="0" fontId="10" fillId="3" borderId="1" xfId="2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16" fontId="10" fillId="3" borderId="1" xfId="0" applyNumberFormat="1" applyFont="1" applyFill="1" applyBorder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16" fillId="3" borderId="1" xfId="2" applyFont="1" applyFill="1" applyBorder="1" applyAlignment="1">
      <alignment horizontal="center" vertical="center" wrapText="1"/>
    </xf>
    <xf numFmtId="16" fontId="16" fillId="3" borderId="1" xfId="2" applyNumberFormat="1" applyFont="1" applyFill="1" applyBorder="1" applyAlignment="1">
      <alignment horizontal="center" vertical="center" wrapText="1"/>
    </xf>
    <xf numFmtId="2" fontId="16" fillId="3" borderId="1" xfId="2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/>
    </xf>
    <xf numFmtId="165" fontId="16" fillId="3" borderId="1" xfId="4" applyFont="1" applyFill="1" applyBorder="1" applyAlignment="1">
      <alignment horizontal="center" vertical="center"/>
    </xf>
    <xf numFmtId="2" fontId="16" fillId="3" borderId="1" xfId="4" applyNumberFormat="1" applyFont="1" applyFill="1" applyBorder="1" applyAlignment="1">
      <alignment horizontal="center" vertical="center"/>
    </xf>
    <xf numFmtId="2" fontId="16" fillId="3" borderId="1" xfId="0" applyNumberFormat="1" applyFont="1" applyFill="1" applyBorder="1" applyAlignment="1">
      <alignment horizontal="center" vertical="center"/>
    </xf>
    <xf numFmtId="16" fontId="16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28" fillId="0" borderId="13" xfId="0" applyFont="1" applyBorder="1" applyAlignment="1">
      <alignment horizontal="center" vertical="center" wrapText="1"/>
    </xf>
    <xf numFmtId="0" fontId="14" fillId="0" borderId="16" xfId="2" applyFill="1" applyBorder="1" applyAlignment="1">
      <alignment horizontal="center" vertical="center" wrapText="1"/>
    </xf>
    <xf numFmtId="165" fontId="15" fillId="0" borderId="1" xfId="0" applyNumberFormat="1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165" fontId="19" fillId="0" borderId="1" xfId="4" applyFont="1" applyBorder="1" applyAlignment="1">
      <alignment horizontal="center" vertical="center"/>
    </xf>
    <xf numFmtId="2" fontId="19" fillId="0" borderId="1" xfId="4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 wrapText="1"/>
    </xf>
    <xf numFmtId="165" fontId="16" fillId="3" borderId="1" xfId="0" applyNumberFormat="1" applyFont="1" applyFill="1" applyBorder="1" applyAlignment="1">
      <alignment horizontal="left" vertical="center" wrapText="1"/>
    </xf>
    <xf numFmtId="165" fontId="16" fillId="3" borderId="1" xfId="0" applyNumberFormat="1" applyFont="1" applyFill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165" fontId="15" fillId="3" borderId="1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top" wrapText="1"/>
    </xf>
    <xf numFmtId="165" fontId="16" fillId="3" borderId="1" xfId="5" applyNumberFormat="1" applyFont="1" applyFill="1" applyBorder="1" applyAlignment="1">
      <alignment horizontal="left" vertical="center"/>
    </xf>
    <xf numFmtId="2" fontId="16" fillId="3" borderId="1" xfId="5" applyNumberFormat="1" applyFont="1" applyFill="1" applyBorder="1" applyAlignment="1">
      <alignment horizontal="center" vertical="center"/>
    </xf>
    <xf numFmtId="165" fontId="16" fillId="3" borderId="1" xfId="0" applyNumberFormat="1" applyFont="1" applyFill="1" applyBorder="1" applyAlignment="1">
      <alignment horizontal="center" vertical="center"/>
    </xf>
    <xf numFmtId="165" fontId="16" fillId="3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65" fontId="10" fillId="3" borderId="1" xfId="0" applyNumberFormat="1" applyFont="1" applyFill="1" applyBorder="1" applyAlignment="1">
      <alignment horizontal="left" vertical="center"/>
    </xf>
    <xf numFmtId="0" fontId="16" fillId="3" borderId="1" xfId="2" applyFont="1" applyFill="1" applyBorder="1" applyAlignment="1">
      <alignment horizontal="left" vertical="center" wrapText="1"/>
    </xf>
    <xf numFmtId="165" fontId="15" fillId="3" borderId="1" xfId="0" applyNumberFormat="1" applyFont="1" applyFill="1" applyBorder="1" applyAlignment="1">
      <alignment horizontal="left" vertical="center"/>
    </xf>
    <xf numFmtId="165" fontId="19" fillId="3" borderId="1" xfId="4" applyFont="1" applyFill="1" applyBorder="1" applyAlignment="1">
      <alignment horizontal="center" vertical="center"/>
    </xf>
    <xf numFmtId="2" fontId="19" fillId="3" borderId="1" xfId="4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16" fillId="3" borderId="1" xfId="5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2" fontId="17" fillId="0" borderId="0" xfId="0" applyNumberFormat="1" applyFont="1" applyBorder="1" applyAlignment="1">
      <alignment horizontal="center" vertical="center"/>
    </xf>
    <xf numFmtId="0" fontId="21" fillId="0" borderId="0" xfId="0" applyFont="1" applyBorder="1"/>
    <xf numFmtId="0" fontId="16" fillId="0" borderId="1" xfId="0" applyFont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left" vertical="center"/>
    </xf>
    <xf numFmtId="0" fontId="7" fillId="3" borderId="1" xfId="0" applyNumberFormat="1" applyFont="1" applyFill="1" applyBorder="1" applyAlignment="1">
      <alignment horizontal="center" vertical="top" wrapText="1"/>
    </xf>
    <xf numFmtId="0" fontId="26" fillId="0" borderId="0" xfId="0" applyNumberFormat="1" applyFont="1" applyFill="1" applyAlignment="1">
      <alignment horizontal="left" vertical="center"/>
    </xf>
    <xf numFmtId="0" fontId="29" fillId="0" borderId="0" xfId="0" applyNumberFormat="1" applyFont="1" applyFill="1" applyAlignment="1">
      <alignment horizontal="left" vertical="center"/>
    </xf>
    <xf numFmtId="0" fontId="30" fillId="0" borderId="0" xfId="0" applyNumberFormat="1" applyFont="1" applyFill="1" applyAlignment="1">
      <alignment horizontal="left"/>
    </xf>
    <xf numFmtId="0" fontId="26" fillId="0" borderId="0" xfId="0" applyFont="1" applyAlignment="1">
      <alignment horizontal="left" vertical="center"/>
    </xf>
    <xf numFmtId="0" fontId="13" fillId="0" borderId="0" xfId="1" applyFont="1" applyAlignment="1">
      <alignment horizontal="left" vertical="top" wrapText="1"/>
    </xf>
    <xf numFmtId="0" fontId="17" fillId="0" borderId="0" xfId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8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/>
    </xf>
    <xf numFmtId="0" fontId="13" fillId="0" borderId="0" xfId="1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16" fillId="0" borderId="1" xfId="0" applyFont="1" applyBorder="1" applyAlignment="1">
      <alignment horizontal="center" vertical="top" wrapText="1"/>
    </xf>
    <xf numFmtId="1" fontId="16" fillId="0" borderId="1" xfId="0" applyNumberFormat="1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top" wrapText="1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2" fillId="0" borderId="17" xfId="2" applyFont="1" applyFill="1" applyBorder="1" applyAlignment="1">
      <alignment horizontal="center" vertical="center" wrapText="1"/>
    </xf>
    <xf numFmtId="0" fontId="12" fillId="0" borderId="7" xfId="2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5" fillId="0" borderId="4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15" fillId="0" borderId="10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14" xfId="0" applyFont="1" applyBorder="1" applyAlignment="1">
      <alignment horizontal="center" vertical="top" wrapText="1"/>
    </xf>
    <xf numFmtId="0" fontId="15" fillId="0" borderId="15" xfId="0" applyFont="1" applyBorder="1" applyAlignment="1">
      <alignment horizontal="center" vertical="top" wrapText="1"/>
    </xf>
    <xf numFmtId="1" fontId="15" fillId="0" borderId="4" xfId="0" applyNumberFormat="1" applyFont="1" applyBorder="1" applyAlignment="1">
      <alignment horizontal="center" vertical="top" wrapText="1"/>
    </xf>
    <xf numFmtId="1" fontId="15" fillId="0" borderId="8" xfId="0" applyNumberFormat="1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</cellXfs>
  <cellStyles count="9">
    <cellStyle name="Excel Built-in Good" xfId="3"/>
    <cellStyle name="Excel Built-in Normal" xfId="4"/>
    <cellStyle name="Обычный" xfId="0" builtinId="0"/>
    <cellStyle name="Обычный 2" xfId="1"/>
    <cellStyle name="Обычный 2 2" xfId="6"/>
    <cellStyle name="Обычный 2 2 2" xfId="8"/>
    <cellStyle name="Обычный 2 3" xfId="7"/>
    <cellStyle name="Обычный 3" xfId="5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86"/>
  <sheetViews>
    <sheetView tabSelected="1" zoomScale="85" zoomScaleNormal="85" zoomScaleSheetLayoutView="85" workbookViewId="0">
      <selection activeCell="A3" sqref="A3"/>
    </sheetView>
  </sheetViews>
  <sheetFormatPr defaultRowHeight="15.75"/>
  <cols>
    <col min="1" max="1" width="66.42578125" style="3" customWidth="1"/>
    <col min="2" max="2" width="11.42578125" style="12" customWidth="1"/>
    <col min="3" max="3" width="13.28515625" style="12" customWidth="1"/>
    <col min="4" max="7" width="15.28515625" style="12" customWidth="1"/>
    <col min="8" max="8" width="16.42578125" style="5" customWidth="1"/>
    <col min="9" max="9" width="9.140625" hidden="1" customWidth="1"/>
    <col min="10" max="1017" width="8.7109375" customWidth="1"/>
  </cols>
  <sheetData>
    <row r="2" spans="1:10" ht="18.75">
      <c r="A2" s="153" t="s">
        <v>182</v>
      </c>
      <c r="B2" s="28"/>
      <c r="C2" s="28"/>
      <c r="D2" s="28"/>
      <c r="E2" s="24"/>
      <c r="F2" s="28" t="s">
        <v>183</v>
      </c>
      <c r="G2" s="28"/>
      <c r="H2" s="28"/>
    </row>
    <row r="3" spans="1:10" ht="18.75">
      <c r="A3" s="154" t="s">
        <v>190</v>
      </c>
      <c r="B3" s="28"/>
      <c r="C3" s="28"/>
      <c r="D3" s="28"/>
      <c r="E3" s="24"/>
      <c r="F3" s="28" t="s">
        <v>184</v>
      </c>
      <c r="G3" s="28"/>
      <c r="H3" s="28"/>
    </row>
    <row r="4" spans="1:10" ht="18.75">
      <c r="A4" s="156" t="s">
        <v>191</v>
      </c>
      <c r="B4" s="28"/>
      <c r="C4" s="28"/>
      <c r="D4" s="28"/>
      <c r="E4" s="24"/>
      <c r="F4" s="28" t="s">
        <v>185</v>
      </c>
      <c r="G4" s="28"/>
      <c r="H4" s="28"/>
    </row>
    <row r="5" spans="1:10" ht="18.75">
      <c r="A5" s="23"/>
      <c r="B5" s="28"/>
      <c r="C5" s="28"/>
      <c r="D5" s="28"/>
      <c r="E5" s="24"/>
      <c r="F5" s="28" t="s">
        <v>186</v>
      </c>
      <c r="G5" s="28"/>
      <c r="H5" s="28"/>
    </row>
    <row r="6" spans="1:10" ht="18.75">
      <c r="A6" s="23"/>
      <c r="B6" s="28"/>
      <c r="C6" s="28"/>
      <c r="D6" s="28"/>
      <c r="E6" s="24"/>
      <c r="F6" s="155" t="s">
        <v>187</v>
      </c>
      <c r="G6" s="28"/>
      <c r="H6" s="28"/>
    </row>
    <row r="7" spans="1:10" ht="18.75">
      <c r="A7" s="23"/>
      <c r="B7" s="28"/>
      <c r="C7" s="28"/>
      <c r="D7" s="28"/>
      <c r="E7" s="24"/>
      <c r="F7" s="155"/>
      <c r="G7" s="28"/>
      <c r="H7" s="28"/>
    </row>
    <row r="9" spans="1:10" ht="33" customHeight="1">
      <c r="A9" s="180" t="s">
        <v>188</v>
      </c>
      <c r="B9" s="180"/>
      <c r="C9" s="180"/>
      <c r="D9" s="180"/>
      <c r="E9" s="180"/>
      <c r="F9" s="180"/>
      <c r="G9" s="180"/>
      <c r="H9" s="180"/>
      <c r="I9" s="180"/>
      <c r="J9" s="1"/>
    </row>
    <row r="10" spans="1:10" ht="27" customHeight="1">
      <c r="A10" s="181" t="s">
        <v>189</v>
      </c>
      <c r="B10" s="182"/>
      <c r="C10" s="182"/>
      <c r="D10" s="182"/>
      <c r="E10" s="182"/>
      <c r="F10" s="182"/>
      <c r="G10" s="182"/>
      <c r="H10" s="182"/>
      <c r="I10" s="182"/>
      <c r="J10" s="2"/>
    </row>
    <row r="11" spans="1:10" ht="27" customHeight="1">
      <c r="A11" s="181" t="s">
        <v>0</v>
      </c>
      <c r="B11" s="182"/>
      <c r="C11" s="182"/>
      <c r="D11" s="182"/>
      <c r="E11" s="182"/>
      <c r="F11" s="182"/>
      <c r="G11" s="182"/>
      <c r="H11" s="182"/>
      <c r="I11" s="182"/>
      <c r="J11" s="2"/>
    </row>
    <row r="12" spans="1:10" ht="18.75">
      <c r="A12" s="183"/>
      <c r="B12" s="184"/>
      <c r="C12" s="184"/>
      <c r="D12" s="184"/>
      <c r="E12" s="184"/>
      <c r="F12" s="184"/>
      <c r="G12" s="184"/>
      <c r="H12" s="184"/>
      <c r="I12" s="184"/>
    </row>
    <row r="13" spans="1:10">
      <c r="C13" s="4"/>
    </row>
    <row r="14" spans="1:10" s="6" customFormat="1" ht="36" customHeight="1">
      <c r="A14" s="185" t="s">
        <v>13</v>
      </c>
      <c r="B14" s="14" t="s">
        <v>14</v>
      </c>
      <c r="C14" s="187" t="s">
        <v>15</v>
      </c>
      <c r="D14" s="189" t="s">
        <v>16</v>
      </c>
      <c r="E14" s="191" t="s">
        <v>23</v>
      </c>
      <c r="F14" s="193" t="s">
        <v>24</v>
      </c>
      <c r="G14" s="194" t="s">
        <v>17</v>
      </c>
      <c r="H14" s="196" t="s">
        <v>18</v>
      </c>
    </row>
    <row r="15" spans="1:10" s="6" customFormat="1" ht="36" customHeight="1">
      <c r="A15" s="186"/>
      <c r="B15" s="198" t="s">
        <v>19</v>
      </c>
      <c r="C15" s="188"/>
      <c r="D15" s="190"/>
      <c r="E15" s="192"/>
      <c r="F15" s="193"/>
      <c r="G15" s="195"/>
      <c r="H15" s="197"/>
    </row>
    <row r="16" spans="1:10" s="6" customFormat="1" ht="36" customHeight="1">
      <c r="A16" s="186"/>
      <c r="B16" s="199"/>
      <c r="C16" s="188"/>
      <c r="D16" s="190"/>
      <c r="E16" s="14" t="s">
        <v>20</v>
      </c>
      <c r="F16" s="8" t="s">
        <v>20</v>
      </c>
      <c r="G16" s="8" t="s">
        <v>20</v>
      </c>
      <c r="H16" s="197"/>
    </row>
    <row r="17" spans="1:9" s="6" customFormat="1" ht="33" customHeight="1">
      <c r="A17" s="186"/>
      <c r="B17" s="200"/>
      <c r="C17" s="188"/>
      <c r="D17" s="190"/>
      <c r="E17" s="9" t="s">
        <v>19</v>
      </c>
      <c r="F17" s="8" t="s">
        <v>19</v>
      </c>
      <c r="G17" s="8" t="s">
        <v>19</v>
      </c>
      <c r="H17" s="197"/>
    </row>
    <row r="18" spans="1:9" s="6" customFormat="1" ht="18" customHeight="1">
      <c r="A18" s="175" t="s">
        <v>1</v>
      </c>
      <c r="B18" s="176"/>
      <c r="C18" s="176"/>
      <c r="D18" s="176"/>
      <c r="E18" s="176"/>
      <c r="F18" s="176"/>
      <c r="G18" s="176"/>
      <c r="H18" s="176"/>
      <c r="I18" s="177"/>
    </row>
    <row r="19" spans="1:9" s="6" customFormat="1" ht="18" customHeight="1">
      <c r="A19" s="178" t="s">
        <v>25</v>
      </c>
      <c r="B19" s="179"/>
      <c r="C19" s="179"/>
      <c r="D19" s="179"/>
      <c r="E19" s="179"/>
      <c r="F19" s="179"/>
      <c r="G19" s="179"/>
      <c r="H19" s="179"/>
      <c r="I19" s="121"/>
    </row>
    <row r="20" spans="1:9" s="6" customFormat="1" ht="36" customHeight="1">
      <c r="A20" s="129" t="s">
        <v>112</v>
      </c>
      <c r="B20" s="97" t="s">
        <v>152</v>
      </c>
      <c r="C20" s="97">
        <v>2008</v>
      </c>
      <c r="D20" s="97">
        <v>184</v>
      </c>
      <c r="E20" s="98">
        <v>9.31</v>
      </c>
      <c r="F20" s="98">
        <v>8.4</v>
      </c>
      <c r="G20" s="98">
        <v>27.01</v>
      </c>
      <c r="H20" s="98">
        <v>205.4</v>
      </c>
      <c r="I20" s="75"/>
    </row>
    <row r="21" spans="1:9" s="6" customFormat="1" ht="33" customHeight="1">
      <c r="A21" s="76" t="s">
        <v>71</v>
      </c>
      <c r="B21" s="99" t="s">
        <v>162</v>
      </c>
      <c r="C21" s="30" t="s">
        <v>82</v>
      </c>
      <c r="D21" s="100" t="s">
        <v>151</v>
      </c>
      <c r="E21" s="98">
        <v>2.4</v>
      </c>
      <c r="F21" s="98">
        <v>8.1</v>
      </c>
      <c r="G21" s="98">
        <v>13</v>
      </c>
      <c r="H21" s="98">
        <v>142</v>
      </c>
      <c r="I21" s="75"/>
    </row>
    <row r="22" spans="1:9" s="6" customFormat="1" ht="36" customHeight="1">
      <c r="A22" s="129" t="s">
        <v>43</v>
      </c>
      <c r="B22" s="30">
        <v>200</v>
      </c>
      <c r="C22" s="30">
        <v>2008</v>
      </c>
      <c r="D22" s="30">
        <v>430</v>
      </c>
      <c r="E22" s="29">
        <v>0.2</v>
      </c>
      <c r="F22" s="29">
        <v>0.1</v>
      </c>
      <c r="G22" s="29">
        <v>15</v>
      </c>
      <c r="H22" s="29">
        <v>60</v>
      </c>
      <c r="I22" s="78"/>
    </row>
    <row r="23" spans="1:9" s="6" customFormat="1" ht="36" customHeight="1">
      <c r="A23" s="114" t="s">
        <v>68</v>
      </c>
      <c r="B23" s="101">
        <v>100</v>
      </c>
      <c r="C23" s="100">
        <v>2011</v>
      </c>
      <c r="D23" s="100">
        <v>338</v>
      </c>
      <c r="E23" s="102">
        <v>0.8</v>
      </c>
      <c r="F23" s="102">
        <v>0.1</v>
      </c>
      <c r="G23" s="102">
        <v>7.5</v>
      </c>
      <c r="H23" s="102">
        <v>38</v>
      </c>
      <c r="I23" s="78"/>
    </row>
    <row r="24" spans="1:9" s="6" customFormat="1" ht="36" customHeight="1">
      <c r="A24" s="130" t="s">
        <v>50</v>
      </c>
      <c r="B24" s="103">
        <v>25</v>
      </c>
      <c r="C24" s="103" t="s">
        <v>82</v>
      </c>
      <c r="D24" s="103" t="s">
        <v>83</v>
      </c>
      <c r="E24" s="104">
        <v>3</v>
      </c>
      <c r="F24" s="104">
        <v>2.5</v>
      </c>
      <c r="G24" s="104">
        <v>11.2</v>
      </c>
      <c r="H24" s="102">
        <v>69</v>
      </c>
      <c r="I24" s="78"/>
    </row>
    <row r="25" spans="1:9" s="6" customFormat="1" ht="36" customHeight="1">
      <c r="A25" s="62" t="s">
        <v>11</v>
      </c>
      <c r="B25" s="63">
        <v>525</v>
      </c>
      <c r="C25" s="60"/>
      <c r="D25" s="60"/>
      <c r="E25" s="65">
        <f>SUM(E20:E24)</f>
        <v>15.71</v>
      </c>
      <c r="F25" s="65">
        <f>SUM(F20:F24)</f>
        <v>19.200000000000003</v>
      </c>
      <c r="G25" s="65">
        <f>SUM(G20:G24)</f>
        <v>73.710000000000008</v>
      </c>
      <c r="H25" s="65">
        <f>SUM(H20:H24)</f>
        <v>514.4</v>
      </c>
      <c r="I25" s="78"/>
    </row>
    <row r="26" spans="1:9" s="6" customFormat="1" ht="18" customHeight="1">
      <c r="A26" s="161" t="s">
        <v>21</v>
      </c>
      <c r="B26" s="161"/>
      <c r="C26" s="161"/>
      <c r="D26" s="161"/>
      <c r="E26" s="161"/>
      <c r="F26" s="161"/>
      <c r="G26" s="161"/>
      <c r="H26" s="161"/>
      <c r="I26" s="161"/>
    </row>
    <row r="27" spans="1:9" s="7" customFormat="1" ht="39" customHeight="1">
      <c r="A27" s="129" t="s">
        <v>55</v>
      </c>
      <c r="B27" s="103">
        <v>60</v>
      </c>
      <c r="C27" s="103" t="s">
        <v>82</v>
      </c>
      <c r="D27" s="103" t="s">
        <v>84</v>
      </c>
      <c r="E27" s="104">
        <v>0.48</v>
      </c>
      <c r="F27" s="104">
        <v>0.06</v>
      </c>
      <c r="G27" s="104">
        <v>1.2</v>
      </c>
      <c r="H27" s="102">
        <v>6.6</v>
      </c>
      <c r="I27" s="59">
        <f t="shared" ref="I27:I33" si="0">(E27+G27)*4+F27*9</f>
        <v>7.26</v>
      </c>
    </row>
    <row r="28" spans="1:9" s="7" customFormat="1" ht="39" customHeight="1">
      <c r="A28" s="76" t="s">
        <v>79</v>
      </c>
      <c r="B28" s="115" t="s">
        <v>54</v>
      </c>
      <c r="C28" s="115">
        <v>2012</v>
      </c>
      <c r="D28" s="115">
        <v>72</v>
      </c>
      <c r="E28" s="116">
        <v>3.07</v>
      </c>
      <c r="F28" s="116">
        <v>4.97</v>
      </c>
      <c r="G28" s="116">
        <v>14.7</v>
      </c>
      <c r="H28" s="117">
        <v>82.6</v>
      </c>
      <c r="I28" s="59">
        <f t="shared" si="0"/>
        <v>115.81</v>
      </c>
    </row>
    <row r="29" spans="1:9" s="7" customFormat="1" ht="39" customHeight="1">
      <c r="A29" s="134" t="s">
        <v>138</v>
      </c>
      <c r="B29" s="115">
        <v>100</v>
      </c>
      <c r="C29" s="115" t="s">
        <v>82</v>
      </c>
      <c r="D29" s="115" t="s">
        <v>158</v>
      </c>
      <c r="E29" s="116">
        <v>11.24</v>
      </c>
      <c r="F29" s="116">
        <v>12.3</v>
      </c>
      <c r="G29" s="116">
        <v>8.4</v>
      </c>
      <c r="H29" s="135">
        <v>214.2</v>
      </c>
      <c r="I29" s="59">
        <f t="shared" si="0"/>
        <v>189.26</v>
      </c>
    </row>
    <row r="30" spans="1:9" s="7" customFormat="1" ht="39" customHeight="1">
      <c r="A30" s="139" t="s">
        <v>139</v>
      </c>
      <c r="B30" s="115">
        <v>150</v>
      </c>
      <c r="C30" s="115" t="s">
        <v>82</v>
      </c>
      <c r="D30" s="115" t="s">
        <v>127</v>
      </c>
      <c r="E30" s="117">
        <v>3.6</v>
      </c>
      <c r="F30" s="117">
        <v>4.5999999999999996</v>
      </c>
      <c r="G30" s="117">
        <v>10.4</v>
      </c>
      <c r="H30" s="117">
        <v>97.4</v>
      </c>
      <c r="I30" s="59">
        <f t="shared" si="0"/>
        <v>97.4</v>
      </c>
    </row>
    <row r="31" spans="1:9" s="7" customFormat="1" ht="39" customHeight="1">
      <c r="A31" s="105" t="s">
        <v>44</v>
      </c>
      <c r="B31" s="101">
        <v>40</v>
      </c>
      <c r="C31" s="101" t="s">
        <v>82</v>
      </c>
      <c r="D31" s="101" t="s">
        <v>86</v>
      </c>
      <c r="E31" s="102">
        <v>3.2</v>
      </c>
      <c r="F31" s="102">
        <v>1.7</v>
      </c>
      <c r="G31" s="102">
        <v>20.399999999999999</v>
      </c>
      <c r="H31" s="102">
        <v>92</v>
      </c>
      <c r="I31" s="59">
        <f t="shared" si="0"/>
        <v>109.69999999999999</v>
      </c>
    </row>
    <row r="32" spans="1:9" s="7" customFormat="1" ht="39" customHeight="1">
      <c r="A32" s="106" t="s">
        <v>42</v>
      </c>
      <c r="B32" s="107">
        <v>50</v>
      </c>
      <c r="C32" s="107" t="s">
        <v>82</v>
      </c>
      <c r="D32" s="108" t="s">
        <v>85</v>
      </c>
      <c r="E32" s="109">
        <v>4</v>
      </c>
      <c r="F32" s="109">
        <v>2.3199999999999998</v>
      </c>
      <c r="G32" s="109">
        <v>25.98</v>
      </c>
      <c r="H32" s="109">
        <v>136</v>
      </c>
      <c r="I32" s="59">
        <f t="shared" si="0"/>
        <v>140.80000000000001</v>
      </c>
    </row>
    <row r="33" spans="1:9" s="7" customFormat="1" ht="39" customHeight="1">
      <c r="A33" s="110" t="s">
        <v>45</v>
      </c>
      <c r="B33" s="101">
        <v>200</v>
      </c>
      <c r="C33" s="101">
        <v>2008</v>
      </c>
      <c r="D33" s="101">
        <v>442</v>
      </c>
      <c r="E33" s="102">
        <v>1</v>
      </c>
      <c r="F33" s="102">
        <v>0.2</v>
      </c>
      <c r="G33" s="102">
        <v>19.8</v>
      </c>
      <c r="H33" s="102">
        <v>86</v>
      </c>
      <c r="I33" s="59">
        <f t="shared" si="0"/>
        <v>85</v>
      </c>
    </row>
    <row r="34" spans="1:9" s="7" customFormat="1" ht="39" customHeight="1">
      <c r="A34" s="62" t="s">
        <v>11</v>
      </c>
      <c r="B34" s="63">
        <v>810</v>
      </c>
      <c r="C34" s="80"/>
      <c r="D34" s="80"/>
      <c r="E34" s="81">
        <f>SUM(E27:E33)</f>
        <v>26.59</v>
      </c>
      <c r="F34" s="81">
        <f>SUM(F27:F33)</f>
        <v>26.15</v>
      </c>
      <c r="G34" s="81">
        <f>SUM(G27:G33)</f>
        <v>100.88</v>
      </c>
      <c r="H34" s="81">
        <f>SUM(H27:H33)</f>
        <v>714.8</v>
      </c>
      <c r="I34" s="59"/>
    </row>
    <row r="35" spans="1:9" s="7" customFormat="1" ht="33" customHeight="1">
      <c r="A35" s="162" t="s">
        <v>2</v>
      </c>
      <c r="B35" s="162"/>
      <c r="C35" s="63"/>
      <c r="D35" s="63"/>
      <c r="E35" s="81">
        <f>E25+E34</f>
        <v>42.3</v>
      </c>
      <c r="F35" s="81">
        <f>F25+F34</f>
        <v>45.35</v>
      </c>
      <c r="G35" s="81">
        <f>G25+G34</f>
        <v>174.59</v>
      </c>
      <c r="H35" s="81">
        <f>H25+H34</f>
        <v>1229.1999999999998</v>
      </c>
      <c r="I35" s="59">
        <f>(E35+G35)*4+F35*9</f>
        <v>1275.71</v>
      </c>
    </row>
    <row r="36" spans="1:9" ht="27" hidden="1" customHeight="1">
      <c r="A36" s="82"/>
      <c r="B36" s="63"/>
      <c r="C36" s="63"/>
      <c r="D36" s="63"/>
      <c r="E36" s="83">
        <f>E35*4/$H$60</f>
        <v>0.12425826919687444</v>
      </c>
      <c r="F36" s="83">
        <f>F35*9/$H$60</f>
        <v>0.29974002702543917</v>
      </c>
      <c r="G36" s="83">
        <f>G35*4/$H$60</f>
        <v>0.51286645907996009</v>
      </c>
      <c r="H36" s="84"/>
      <c r="I36" s="59">
        <f>(E36+G36)*4+F36*9</f>
        <v>5.2461591563362902</v>
      </c>
    </row>
    <row r="37" spans="1:9">
      <c r="A37" s="82"/>
      <c r="B37" s="63"/>
      <c r="C37" s="63"/>
      <c r="D37" s="63"/>
      <c r="E37" s="63"/>
      <c r="F37" s="63"/>
      <c r="G37" s="63"/>
      <c r="H37" s="63"/>
      <c r="I37" s="59">
        <f>(E37+G37)*4+F37*9</f>
        <v>0</v>
      </c>
    </row>
    <row r="38" spans="1:9">
      <c r="A38" s="82"/>
      <c r="B38" s="63"/>
      <c r="C38" s="85"/>
      <c r="D38" s="63"/>
      <c r="E38" s="63"/>
      <c r="F38" s="63"/>
      <c r="G38" s="63"/>
      <c r="H38" s="84"/>
      <c r="I38" s="59">
        <f>(E38+G38)*4+F38*9</f>
        <v>0</v>
      </c>
    </row>
    <row r="39" spans="1:9" s="7" customFormat="1" ht="36" customHeight="1">
      <c r="A39" s="165" t="s">
        <v>13</v>
      </c>
      <c r="B39" s="64" t="s">
        <v>14</v>
      </c>
      <c r="C39" s="165" t="s">
        <v>15</v>
      </c>
      <c r="D39" s="165" t="s">
        <v>16</v>
      </c>
      <c r="E39" s="165" t="s">
        <v>23</v>
      </c>
      <c r="F39" s="165" t="s">
        <v>24</v>
      </c>
      <c r="G39" s="165" t="s">
        <v>17</v>
      </c>
      <c r="H39" s="166" t="s">
        <v>18</v>
      </c>
      <c r="I39" s="59" t="e">
        <f>(E39+G39)*4+F39*9</f>
        <v>#VALUE!</v>
      </c>
    </row>
    <row r="40" spans="1:9" s="7" customFormat="1" ht="36" customHeight="1">
      <c r="A40" s="165"/>
      <c r="B40" s="167" t="s">
        <v>19</v>
      </c>
      <c r="C40" s="165"/>
      <c r="D40" s="165"/>
      <c r="E40" s="165"/>
      <c r="F40" s="165"/>
      <c r="G40" s="165"/>
      <c r="H40" s="166"/>
      <c r="I40" s="59"/>
    </row>
    <row r="41" spans="1:9" s="7" customFormat="1" ht="36" customHeight="1">
      <c r="A41" s="165"/>
      <c r="B41" s="167"/>
      <c r="C41" s="165"/>
      <c r="D41" s="165"/>
      <c r="E41" s="64" t="s">
        <v>20</v>
      </c>
      <c r="F41" s="64" t="s">
        <v>20</v>
      </c>
      <c r="G41" s="64" t="s">
        <v>20</v>
      </c>
      <c r="H41" s="166"/>
      <c r="I41" s="59"/>
    </row>
    <row r="42" spans="1:9" s="7" customFormat="1" ht="39" customHeight="1">
      <c r="A42" s="165"/>
      <c r="B42" s="167"/>
      <c r="C42" s="165"/>
      <c r="D42" s="165"/>
      <c r="E42" s="64" t="s">
        <v>19</v>
      </c>
      <c r="F42" s="64" t="s">
        <v>19</v>
      </c>
      <c r="G42" s="64" t="s">
        <v>19</v>
      </c>
      <c r="H42" s="166"/>
      <c r="I42" s="59" t="e">
        <f>(E42+G42)*4+F42*9</f>
        <v>#VALUE!</v>
      </c>
    </row>
    <row r="43" spans="1:9" s="7" customFormat="1" ht="18" customHeight="1">
      <c r="A43" s="161" t="s">
        <v>22</v>
      </c>
      <c r="B43" s="161"/>
      <c r="C43" s="161"/>
      <c r="D43" s="161"/>
      <c r="E43" s="161"/>
      <c r="F43" s="161"/>
      <c r="G43" s="161"/>
      <c r="H43" s="161"/>
      <c r="I43" s="161"/>
    </row>
    <row r="44" spans="1:9" s="7" customFormat="1" ht="18" customHeight="1">
      <c r="A44" s="161" t="s">
        <v>25</v>
      </c>
      <c r="B44" s="161"/>
      <c r="C44" s="161"/>
      <c r="D44" s="161"/>
      <c r="E44" s="161"/>
      <c r="F44" s="161"/>
      <c r="G44" s="161"/>
      <c r="H44" s="161"/>
      <c r="I44" s="96"/>
    </row>
    <row r="45" spans="1:9" s="7" customFormat="1" ht="33" customHeight="1">
      <c r="A45" s="76" t="s">
        <v>140</v>
      </c>
      <c r="B45" s="30" t="s">
        <v>165</v>
      </c>
      <c r="C45" s="60" t="s">
        <v>82</v>
      </c>
      <c r="D45" s="60" t="s">
        <v>153</v>
      </c>
      <c r="E45" s="61">
        <v>12.52</v>
      </c>
      <c r="F45" s="61">
        <v>13.87</v>
      </c>
      <c r="G45" s="61">
        <v>29.8</v>
      </c>
      <c r="H45" s="61">
        <v>331.6</v>
      </c>
      <c r="I45" s="86"/>
    </row>
    <row r="46" spans="1:9" s="7" customFormat="1" ht="33" customHeight="1">
      <c r="A46" s="140" t="s">
        <v>42</v>
      </c>
      <c r="B46" s="111">
        <v>25</v>
      </c>
      <c r="C46" s="111" t="s">
        <v>82</v>
      </c>
      <c r="D46" s="112" t="s">
        <v>91</v>
      </c>
      <c r="E46" s="113">
        <v>2</v>
      </c>
      <c r="F46" s="113">
        <v>1.1599999999999999</v>
      </c>
      <c r="G46" s="113">
        <v>12.99</v>
      </c>
      <c r="H46" s="113">
        <v>68</v>
      </c>
      <c r="I46" s="86"/>
    </row>
    <row r="47" spans="1:9" s="7" customFormat="1" ht="33" customHeight="1">
      <c r="A47" s="76" t="s">
        <v>53</v>
      </c>
      <c r="B47" s="97">
        <v>200</v>
      </c>
      <c r="C47" s="97">
        <v>2008</v>
      </c>
      <c r="D47" s="97">
        <v>431</v>
      </c>
      <c r="E47" s="98">
        <v>0.28999999999999998</v>
      </c>
      <c r="F47" s="98">
        <v>0.1</v>
      </c>
      <c r="G47" s="98">
        <v>14.69</v>
      </c>
      <c r="H47" s="98">
        <v>59.9</v>
      </c>
      <c r="I47" s="86"/>
    </row>
    <row r="48" spans="1:9" s="7" customFormat="1" ht="33" customHeight="1">
      <c r="A48" s="141" t="s">
        <v>141</v>
      </c>
      <c r="B48" s="142">
        <v>20</v>
      </c>
      <c r="C48" s="124" t="s">
        <v>82</v>
      </c>
      <c r="D48" s="142" t="s">
        <v>166</v>
      </c>
      <c r="E48" s="125">
        <v>1.44</v>
      </c>
      <c r="F48" s="125">
        <v>2.23</v>
      </c>
      <c r="G48" s="125">
        <v>9.8000000000000007</v>
      </c>
      <c r="H48" s="32">
        <v>62</v>
      </c>
      <c r="I48" s="86"/>
    </row>
    <row r="49" spans="1:9" s="7" customFormat="1" ht="33" customHeight="1">
      <c r="A49" s="76" t="s">
        <v>46</v>
      </c>
      <c r="B49" s="100">
        <v>100</v>
      </c>
      <c r="C49" s="100">
        <v>2011</v>
      </c>
      <c r="D49" s="100">
        <v>338</v>
      </c>
      <c r="E49" s="98">
        <v>0.4</v>
      </c>
      <c r="F49" s="98">
        <v>0.4</v>
      </c>
      <c r="G49" s="98">
        <v>9.8000000000000007</v>
      </c>
      <c r="H49" s="98">
        <v>44.4</v>
      </c>
      <c r="I49" s="86"/>
    </row>
    <row r="50" spans="1:9" s="7" customFormat="1" ht="33" customHeight="1">
      <c r="A50" s="62" t="s">
        <v>11</v>
      </c>
      <c r="B50" s="63">
        <v>500</v>
      </c>
      <c r="C50" s="64"/>
      <c r="D50" s="60"/>
      <c r="E50" s="65">
        <f>SUM(E45:E49)</f>
        <v>16.649999999999999</v>
      </c>
      <c r="F50" s="65">
        <f>SUM(F45:F49)</f>
        <v>17.759999999999998</v>
      </c>
      <c r="G50" s="65">
        <f>SUM(G45:G49)</f>
        <v>77.08</v>
      </c>
      <c r="H50" s="65">
        <f>SUM(H45:H49)</f>
        <v>565.9</v>
      </c>
      <c r="I50" s="86"/>
    </row>
    <row r="51" spans="1:9" s="7" customFormat="1">
      <c r="A51" s="161" t="s">
        <v>21</v>
      </c>
      <c r="B51" s="161"/>
      <c r="C51" s="161"/>
      <c r="D51" s="161"/>
      <c r="E51" s="161"/>
      <c r="F51" s="161"/>
      <c r="G51" s="161"/>
      <c r="H51" s="161"/>
      <c r="I51" s="161"/>
    </row>
    <row r="52" spans="1:9" s="7" customFormat="1" ht="39" customHeight="1">
      <c r="A52" s="129" t="s">
        <v>80</v>
      </c>
      <c r="B52" s="115">
        <v>60</v>
      </c>
      <c r="C52" s="115" t="s">
        <v>82</v>
      </c>
      <c r="D52" s="115" t="s">
        <v>92</v>
      </c>
      <c r="E52" s="116">
        <v>0.61</v>
      </c>
      <c r="F52" s="116">
        <v>3.2</v>
      </c>
      <c r="G52" s="116">
        <v>2.62</v>
      </c>
      <c r="H52" s="117">
        <v>53.1</v>
      </c>
      <c r="I52" s="59">
        <f t="shared" ref="I52:I58" si="1">(E52+G52)*4+F52*9</f>
        <v>41.72</v>
      </c>
    </row>
    <row r="53" spans="1:9" s="7" customFormat="1" ht="39" customHeight="1">
      <c r="A53" s="141" t="s">
        <v>161</v>
      </c>
      <c r="B53" s="142" t="s">
        <v>54</v>
      </c>
      <c r="C53" s="142">
        <v>2008</v>
      </c>
      <c r="D53" s="142">
        <v>76</v>
      </c>
      <c r="E53" s="143">
        <v>3.46</v>
      </c>
      <c r="F53" s="143">
        <v>4.63</v>
      </c>
      <c r="G53" s="143">
        <v>9.7100000000000009</v>
      </c>
      <c r="H53" s="102">
        <v>93.3</v>
      </c>
      <c r="I53" s="59">
        <f t="shared" si="1"/>
        <v>94.350000000000009</v>
      </c>
    </row>
    <row r="54" spans="1:9" s="7" customFormat="1" ht="39" customHeight="1">
      <c r="A54" s="130" t="s">
        <v>122</v>
      </c>
      <c r="B54" s="115">
        <v>90</v>
      </c>
      <c r="C54" s="115" t="s">
        <v>82</v>
      </c>
      <c r="D54" s="115" t="s">
        <v>87</v>
      </c>
      <c r="E54" s="116">
        <v>7.4</v>
      </c>
      <c r="F54" s="116">
        <v>10.5</v>
      </c>
      <c r="G54" s="116">
        <v>3.64</v>
      </c>
      <c r="H54" s="117">
        <v>133.18</v>
      </c>
      <c r="I54" s="59">
        <f t="shared" si="1"/>
        <v>138.66</v>
      </c>
    </row>
    <row r="55" spans="1:9" s="7" customFormat="1" ht="39" customHeight="1">
      <c r="A55" s="114" t="s">
        <v>167</v>
      </c>
      <c r="B55" s="101">
        <v>150</v>
      </c>
      <c r="C55" s="101">
        <v>2008</v>
      </c>
      <c r="D55" s="101">
        <v>331</v>
      </c>
      <c r="E55" s="102">
        <v>5.5</v>
      </c>
      <c r="F55" s="102">
        <v>4.8</v>
      </c>
      <c r="G55" s="102">
        <v>31.3</v>
      </c>
      <c r="H55" s="102">
        <v>191</v>
      </c>
      <c r="I55" s="59">
        <f t="shared" si="1"/>
        <v>190.39999999999998</v>
      </c>
    </row>
    <row r="56" spans="1:9" s="7" customFormat="1" ht="39" customHeight="1">
      <c r="A56" s="105" t="s">
        <v>44</v>
      </c>
      <c r="B56" s="101">
        <v>40</v>
      </c>
      <c r="C56" s="101" t="s">
        <v>82</v>
      </c>
      <c r="D56" s="101" t="s">
        <v>86</v>
      </c>
      <c r="E56" s="102">
        <v>3.2</v>
      </c>
      <c r="F56" s="102">
        <v>1.7</v>
      </c>
      <c r="G56" s="102">
        <v>20.399999999999999</v>
      </c>
      <c r="H56" s="102">
        <v>92</v>
      </c>
      <c r="I56" s="59">
        <f t="shared" si="1"/>
        <v>109.69999999999999</v>
      </c>
    </row>
    <row r="57" spans="1:9" s="7" customFormat="1" ht="39" customHeight="1">
      <c r="A57" s="106" t="s">
        <v>42</v>
      </c>
      <c r="B57" s="107">
        <v>50</v>
      </c>
      <c r="C57" s="107" t="s">
        <v>82</v>
      </c>
      <c r="D57" s="108" t="s">
        <v>85</v>
      </c>
      <c r="E57" s="109">
        <v>4</v>
      </c>
      <c r="F57" s="109">
        <v>2.3199999999999998</v>
      </c>
      <c r="G57" s="109">
        <v>25.98</v>
      </c>
      <c r="H57" s="109">
        <v>136</v>
      </c>
      <c r="I57" s="59">
        <f t="shared" si="1"/>
        <v>140.80000000000001</v>
      </c>
    </row>
    <row r="58" spans="1:9" s="7" customFormat="1" ht="39" customHeight="1">
      <c r="A58" s="114" t="s">
        <v>70</v>
      </c>
      <c r="B58" s="101">
        <v>200</v>
      </c>
      <c r="C58" s="101" t="s">
        <v>82</v>
      </c>
      <c r="D58" s="101" t="s">
        <v>96</v>
      </c>
      <c r="E58" s="102">
        <v>0.6</v>
      </c>
      <c r="F58" s="102">
        <v>0.1</v>
      </c>
      <c r="G58" s="102">
        <v>23.5</v>
      </c>
      <c r="H58" s="102">
        <v>97.2</v>
      </c>
      <c r="I58" s="59">
        <f t="shared" si="1"/>
        <v>97.300000000000011</v>
      </c>
    </row>
    <row r="59" spans="1:9" s="7" customFormat="1" ht="39" customHeight="1">
      <c r="A59" s="62" t="s">
        <v>11</v>
      </c>
      <c r="B59" s="63">
        <v>800</v>
      </c>
      <c r="C59" s="80"/>
      <c r="D59" s="80"/>
      <c r="E59" s="81">
        <f>SUM(E52:E58)</f>
        <v>24.77</v>
      </c>
      <c r="F59" s="81">
        <f>SUM(F52:F58)</f>
        <v>27.25</v>
      </c>
      <c r="G59" s="81">
        <f>SUM(G52:G58)</f>
        <v>117.15</v>
      </c>
      <c r="H59" s="81">
        <f>SUM(H52:H58)</f>
        <v>795.78000000000009</v>
      </c>
      <c r="I59" s="59"/>
    </row>
    <row r="60" spans="1:9" s="7" customFormat="1" ht="39" customHeight="1">
      <c r="A60" s="162" t="s">
        <v>2</v>
      </c>
      <c r="B60" s="162"/>
      <c r="C60" s="80"/>
      <c r="D60" s="80"/>
      <c r="E60" s="81">
        <f>E50+E59</f>
        <v>41.42</v>
      </c>
      <c r="F60" s="81">
        <f>F50+F59</f>
        <v>45.01</v>
      </c>
      <c r="G60" s="81">
        <f>G50+G59</f>
        <v>194.23000000000002</v>
      </c>
      <c r="H60" s="81">
        <f>H50+H59</f>
        <v>1361.68</v>
      </c>
      <c r="I60" s="59">
        <f>(E60+G60)*4+F60*9</f>
        <v>1347.69</v>
      </c>
    </row>
    <row r="61" spans="1:9" ht="0" hidden="1" customHeight="1">
      <c r="A61" s="87"/>
      <c r="B61" s="63"/>
      <c r="C61" s="63"/>
      <c r="D61" s="63"/>
      <c r="E61" s="83">
        <f>E60*4/$H$60</f>
        <v>0.12167322718994183</v>
      </c>
      <c r="F61" s="83">
        <f>F60*9/$H$60</f>
        <v>0.29749280300804887</v>
      </c>
      <c r="G61" s="83">
        <f>G60*4/$H$60</f>
        <v>0.57055989659831974</v>
      </c>
      <c r="H61" s="63"/>
      <c r="I61" s="59">
        <f>(E61+G61)*4+F61*9</f>
        <v>5.446367722225486</v>
      </c>
    </row>
    <row r="62" spans="1:9">
      <c r="A62" s="82"/>
      <c r="B62" s="63"/>
      <c r="C62" s="63"/>
      <c r="D62" s="63"/>
      <c r="E62" s="63"/>
      <c r="F62" s="63"/>
      <c r="G62" s="63"/>
      <c r="H62" s="84"/>
      <c r="I62" s="59">
        <f>(E62+G62)*4+F62*9</f>
        <v>0</v>
      </c>
    </row>
    <row r="63" spans="1:9">
      <c r="A63" s="82"/>
      <c r="B63" s="63"/>
      <c r="C63" s="85"/>
      <c r="D63" s="63"/>
      <c r="E63" s="63"/>
      <c r="F63" s="63"/>
      <c r="G63" s="63"/>
      <c r="H63" s="84"/>
      <c r="I63" s="59">
        <f>(E63+G63)*4+F63*9</f>
        <v>0</v>
      </c>
    </row>
    <row r="64" spans="1:9" s="7" customFormat="1" ht="36" customHeight="1">
      <c r="A64" s="165" t="s">
        <v>13</v>
      </c>
      <c r="B64" s="64" t="s">
        <v>14</v>
      </c>
      <c r="C64" s="165" t="s">
        <v>15</v>
      </c>
      <c r="D64" s="165" t="s">
        <v>16</v>
      </c>
      <c r="E64" s="165" t="s">
        <v>23</v>
      </c>
      <c r="F64" s="165" t="s">
        <v>24</v>
      </c>
      <c r="G64" s="165" t="s">
        <v>17</v>
      </c>
      <c r="H64" s="166" t="s">
        <v>18</v>
      </c>
      <c r="I64" s="59" t="e">
        <f>(E64+G64)*4+F64*9</f>
        <v>#VALUE!</v>
      </c>
    </row>
    <row r="65" spans="1:9" s="7" customFormat="1" ht="36" customHeight="1">
      <c r="A65" s="165"/>
      <c r="B65" s="167" t="s">
        <v>19</v>
      </c>
      <c r="C65" s="165"/>
      <c r="D65" s="165"/>
      <c r="E65" s="165"/>
      <c r="F65" s="165"/>
      <c r="G65" s="165"/>
      <c r="H65" s="166"/>
      <c r="I65" s="59"/>
    </row>
    <row r="66" spans="1:9" s="7" customFormat="1" ht="36" customHeight="1">
      <c r="A66" s="165"/>
      <c r="B66" s="167"/>
      <c r="C66" s="165"/>
      <c r="D66" s="165"/>
      <c r="E66" s="64" t="s">
        <v>20</v>
      </c>
      <c r="F66" s="64" t="s">
        <v>20</v>
      </c>
      <c r="G66" s="64" t="s">
        <v>20</v>
      </c>
      <c r="H66" s="166"/>
      <c r="I66" s="59"/>
    </row>
    <row r="67" spans="1:9" s="7" customFormat="1" ht="30" customHeight="1">
      <c r="A67" s="165"/>
      <c r="B67" s="167"/>
      <c r="C67" s="165"/>
      <c r="D67" s="165"/>
      <c r="E67" s="64" t="s">
        <v>19</v>
      </c>
      <c r="F67" s="64" t="s">
        <v>19</v>
      </c>
      <c r="G67" s="64" t="s">
        <v>19</v>
      </c>
      <c r="H67" s="166"/>
      <c r="I67" s="59" t="e">
        <f>(E67+G67)*4+F67*9</f>
        <v>#VALUE!</v>
      </c>
    </row>
    <row r="68" spans="1:9" s="7" customFormat="1" ht="18" customHeight="1">
      <c r="A68" s="170" t="s">
        <v>3</v>
      </c>
      <c r="B68" s="170"/>
      <c r="C68" s="170"/>
      <c r="D68" s="170"/>
      <c r="E68" s="170"/>
      <c r="F68" s="170"/>
      <c r="G68" s="170"/>
      <c r="H68" s="170"/>
      <c r="I68" s="170"/>
    </row>
    <row r="69" spans="1:9" s="7" customFormat="1" ht="18" customHeight="1">
      <c r="A69" s="161" t="s">
        <v>25</v>
      </c>
      <c r="B69" s="161"/>
      <c r="C69" s="161"/>
      <c r="D69" s="161"/>
      <c r="E69" s="161"/>
      <c r="F69" s="161"/>
      <c r="G69" s="161"/>
      <c r="H69" s="161"/>
      <c r="I69" s="96"/>
    </row>
    <row r="70" spans="1:9" s="7" customFormat="1" ht="30" customHeight="1">
      <c r="A70" s="76" t="s">
        <v>107</v>
      </c>
      <c r="B70" s="60">
        <v>150</v>
      </c>
      <c r="C70" s="60">
        <v>2024</v>
      </c>
      <c r="D70" s="60">
        <v>197</v>
      </c>
      <c r="E70" s="61">
        <v>5</v>
      </c>
      <c r="F70" s="29">
        <v>6.2</v>
      </c>
      <c r="G70" s="61">
        <v>25.94</v>
      </c>
      <c r="H70" s="61">
        <v>175.37</v>
      </c>
      <c r="I70" s="86"/>
    </row>
    <row r="71" spans="1:9" s="7" customFormat="1" ht="30" customHeight="1">
      <c r="A71" s="129" t="s">
        <v>115</v>
      </c>
      <c r="B71" s="88" t="s">
        <v>163</v>
      </c>
      <c r="C71" s="77" t="s">
        <v>82</v>
      </c>
      <c r="D71" s="77" t="s">
        <v>131</v>
      </c>
      <c r="E71" s="61">
        <v>4.3099999999999996</v>
      </c>
      <c r="F71" s="61">
        <v>4.29</v>
      </c>
      <c r="G71" s="61">
        <v>13.56</v>
      </c>
      <c r="H71" s="61">
        <v>105.87</v>
      </c>
      <c r="I71" s="86"/>
    </row>
    <row r="72" spans="1:9" s="7" customFormat="1" ht="30" customHeight="1">
      <c r="A72" s="76" t="s">
        <v>43</v>
      </c>
      <c r="B72" s="30">
        <v>200</v>
      </c>
      <c r="C72" s="30">
        <v>2008</v>
      </c>
      <c r="D72" s="30">
        <v>430</v>
      </c>
      <c r="E72" s="29">
        <v>0.2</v>
      </c>
      <c r="F72" s="29">
        <v>0.1</v>
      </c>
      <c r="G72" s="29">
        <v>15</v>
      </c>
      <c r="H72" s="29">
        <v>60</v>
      </c>
      <c r="I72" s="86"/>
    </row>
    <row r="73" spans="1:9" s="7" customFormat="1" ht="30" customHeight="1">
      <c r="A73" s="76" t="s">
        <v>67</v>
      </c>
      <c r="B73" s="60">
        <v>100</v>
      </c>
      <c r="C73" s="60">
        <v>2011</v>
      </c>
      <c r="D73" s="60">
        <v>338</v>
      </c>
      <c r="E73" s="61">
        <v>0.4</v>
      </c>
      <c r="F73" s="61">
        <v>0.3</v>
      </c>
      <c r="G73" s="61">
        <v>10.3</v>
      </c>
      <c r="H73" s="61">
        <v>47</v>
      </c>
      <c r="I73" s="86"/>
    </row>
    <row r="74" spans="1:9" s="7" customFormat="1" ht="30" customHeight="1">
      <c r="A74" s="76" t="s">
        <v>114</v>
      </c>
      <c r="B74" s="60">
        <v>200</v>
      </c>
      <c r="C74" s="77" t="s">
        <v>82</v>
      </c>
      <c r="D74" s="137" t="s">
        <v>168</v>
      </c>
      <c r="E74" s="61">
        <v>5.92</v>
      </c>
      <c r="F74" s="61">
        <v>5.08</v>
      </c>
      <c r="G74" s="61">
        <v>9.3800000000000008</v>
      </c>
      <c r="H74" s="61">
        <v>107.56</v>
      </c>
      <c r="I74" s="86"/>
    </row>
    <row r="75" spans="1:9" s="7" customFormat="1" ht="30" customHeight="1">
      <c r="A75" s="62" t="s">
        <v>11</v>
      </c>
      <c r="B75" s="63">
        <v>690</v>
      </c>
      <c r="C75" s="89"/>
      <c r="D75" s="89"/>
      <c r="E75" s="65">
        <f>SUM(E70:E74)</f>
        <v>15.829999999999998</v>
      </c>
      <c r="F75" s="65">
        <f>SUM(F70:F74)</f>
        <v>15.97</v>
      </c>
      <c r="G75" s="65">
        <f>SUM(G70:G74)</f>
        <v>74.179999999999993</v>
      </c>
      <c r="H75" s="65">
        <f>SUM(H70:H74)</f>
        <v>495.8</v>
      </c>
      <c r="I75" s="86"/>
    </row>
    <row r="76" spans="1:9" s="7" customFormat="1" ht="30" customHeight="1">
      <c r="A76" s="170" t="s">
        <v>21</v>
      </c>
      <c r="B76" s="170"/>
      <c r="C76" s="170"/>
      <c r="D76" s="170"/>
      <c r="E76" s="170"/>
      <c r="F76" s="170"/>
      <c r="G76" s="170"/>
      <c r="H76" s="170"/>
      <c r="I76" s="170"/>
    </row>
    <row r="77" spans="1:9" s="7" customFormat="1" ht="30" customHeight="1">
      <c r="A77" s="129" t="s">
        <v>57</v>
      </c>
      <c r="B77" s="67">
        <v>60</v>
      </c>
      <c r="C77" s="67">
        <v>2008</v>
      </c>
      <c r="D77" s="67">
        <v>40</v>
      </c>
      <c r="E77" s="68">
        <v>0.96</v>
      </c>
      <c r="F77" s="68">
        <v>3.06</v>
      </c>
      <c r="G77" s="68">
        <v>4.62</v>
      </c>
      <c r="H77" s="69">
        <v>49.8</v>
      </c>
      <c r="I77" s="59">
        <f>(E77+G77)*4+F77*9</f>
        <v>49.86</v>
      </c>
    </row>
    <row r="78" spans="1:9" s="7" customFormat="1" ht="27" customHeight="1">
      <c r="A78" s="76" t="s">
        <v>60</v>
      </c>
      <c r="B78" s="80" t="s">
        <v>48</v>
      </c>
      <c r="C78" s="80">
        <v>2012</v>
      </c>
      <c r="D78" s="80" t="s">
        <v>51</v>
      </c>
      <c r="E78" s="69">
        <v>5.27</v>
      </c>
      <c r="F78" s="69">
        <v>3.74</v>
      </c>
      <c r="G78" s="69">
        <v>15.1</v>
      </c>
      <c r="H78" s="69">
        <v>114.02</v>
      </c>
      <c r="I78" s="59">
        <f>(E78+G78)*4+F78*9</f>
        <v>115.13999999999999</v>
      </c>
    </row>
    <row r="79" spans="1:9" s="7" customFormat="1" ht="30" customHeight="1">
      <c r="A79" s="130" t="s">
        <v>72</v>
      </c>
      <c r="B79" s="67">
        <v>90</v>
      </c>
      <c r="C79" s="67" t="s">
        <v>82</v>
      </c>
      <c r="D79" s="67" t="s">
        <v>154</v>
      </c>
      <c r="E79" s="68">
        <v>9.84</v>
      </c>
      <c r="F79" s="68">
        <v>5.6</v>
      </c>
      <c r="G79" s="68">
        <v>8.9499999999999993</v>
      </c>
      <c r="H79" s="69">
        <v>144.72999999999999</v>
      </c>
      <c r="I79" s="59">
        <f>(E79+G79)*4+F79*9</f>
        <v>125.56</v>
      </c>
    </row>
    <row r="80" spans="1:9" s="7" customFormat="1" ht="30" customHeight="1">
      <c r="A80" s="114" t="s">
        <v>142</v>
      </c>
      <c r="B80" s="80">
        <v>150</v>
      </c>
      <c r="C80" s="80" t="s">
        <v>82</v>
      </c>
      <c r="D80" s="80" t="s">
        <v>132</v>
      </c>
      <c r="E80" s="69">
        <v>2.9</v>
      </c>
      <c r="F80" s="69">
        <v>7.43</v>
      </c>
      <c r="G80" s="69">
        <v>17.059999999999999</v>
      </c>
      <c r="H80" s="69">
        <v>146.69999999999999</v>
      </c>
      <c r="I80" s="59"/>
    </row>
    <row r="81" spans="1:18" s="7" customFormat="1" ht="39" customHeight="1">
      <c r="A81" s="105" t="s">
        <v>44</v>
      </c>
      <c r="B81" s="101">
        <v>40</v>
      </c>
      <c r="C81" s="101" t="s">
        <v>82</v>
      </c>
      <c r="D81" s="101" t="s">
        <v>86</v>
      </c>
      <c r="E81" s="102">
        <v>3.2</v>
      </c>
      <c r="F81" s="102">
        <v>1.7</v>
      </c>
      <c r="G81" s="102">
        <v>20.399999999999999</v>
      </c>
      <c r="H81" s="102">
        <v>92</v>
      </c>
      <c r="I81" s="59">
        <f>(E81+G81)*4+F81*9</f>
        <v>109.69999999999999</v>
      </c>
    </row>
    <row r="82" spans="1:18" s="7" customFormat="1" ht="39" customHeight="1">
      <c r="A82" s="106" t="s">
        <v>42</v>
      </c>
      <c r="B82" s="107">
        <v>50</v>
      </c>
      <c r="C82" s="107" t="s">
        <v>82</v>
      </c>
      <c r="D82" s="108" t="s">
        <v>85</v>
      </c>
      <c r="E82" s="109">
        <v>4</v>
      </c>
      <c r="F82" s="109">
        <v>2.3199999999999998</v>
      </c>
      <c r="G82" s="109">
        <v>25.98</v>
      </c>
      <c r="H82" s="109">
        <v>136</v>
      </c>
      <c r="I82" s="59">
        <f>(E82+G82)*4+F82*9</f>
        <v>140.80000000000001</v>
      </c>
    </row>
    <row r="83" spans="1:18" s="7" customFormat="1" ht="30" customHeight="1">
      <c r="A83" s="114" t="s">
        <v>123</v>
      </c>
      <c r="B83" s="80">
        <v>200</v>
      </c>
      <c r="C83" s="67" t="s">
        <v>82</v>
      </c>
      <c r="D83" s="80" t="s">
        <v>88</v>
      </c>
      <c r="E83" s="69">
        <v>0.2</v>
      </c>
      <c r="F83" s="69">
        <v>0.2</v>
      </c>
      <c r="G83" s="69">
        <v>20.100000000000001</v>
      </c>
      <c r="H83" s="69">
        <v>87.8</v>
      </c>
      <c r="I83" s="59">
        <f>(E83+G83)*4+F83*9</f>
        <v>83</v>
      </c>
    </row>
    <row r="84" spans="1:18" s="7" customFormat="1" ht="39" customHeight="1">
      <c r="A84" s="62" t="s">
        <v>11</v>
      </c>
      <c r="B84" s="63">
        <v>795</v>
      </c>
      <c r="C84" s="80"/>
      <c r="D84" s="80"/>
      <c r="E84" s="81">
        <f>SUM(E77:E83)</f>
        <v>26.369999999999997</v>
      </c>
      <c r="F84" s="81">
        <f>SUM(F77:F83)</f>
        <v>24.049999999999997</v>
      </c>
      <c r="G84" s="81">
        <f>SUM(G77:G83)</f>
        <v>112.21000000000001</v>
      </c>
      <c r="H84" s="81">
        <f>SUM(H77:H83)</f>
        <v>771.05</v>
      </c>
      <c r="I84" s="59"/>
    </row>
    <row r="85" spans="1:18" s="7" customFormat="1" ht="30" customHeight="1">
      <c r="A85" s="162" t="s">
        <v>2</v>
      </c>
      <c r="B85" s="162"/>
      <c r="C85" s="80"/>
      <c r="D85" s="80"/>
      <c r="E85" s="81">
        <f>E75+E84</f>
        <v>42.199999999999996</v>
      </c>
      <c r="F85" s="81">
        <f>F75+F84</f>
        <v>40.019999999999996</v>
      </c>
      <c r="G85" s="81">
        <f>G75+G84</f>
        <v>186.39</v>
      </c>
      <c r="H85" s="81">
        <f>H75+H84</f>
        <v>1266.8499999999999</v>
      </c>
      <c r="I85" s="59">
        <f>(E85+G85)*4+F85*9</f>
        <v>1274.54</v>
      </c>
    </row>
    <row r="86" spans="1:18" ht="0" hidden="1" customHeight="1">
      <c r="A86" s="82"/>
      <c r="B86" s="63"/>
      <c r="C86" s="63"/>
      <c r="D86" s="63"/>
      <c r="E86" s="83">
        <f>E85*4/$H$60</f>
        <v>0.12396451442335936</v>
      </c>
      <c r="F86" s="83">
        <f>F85*9/$H$60</f>
        <v>0.26451148581164441</v>
      </c>
      <c r="G86" s="83">
        <f>G85*4/$H$60</f>
        <v>0.54752952235473817</v>
      </c>
      <c r="H86" s="84"/>
      <c r="I86" s="59">
        <f>(E86+G86)*4+F86*9</f>
        <v>5.0665795194171892</v>
      </c>
    </row>
    <row r="87" spans="1:18">
      <c r="A87" s="82"/>
      <c r="B87" s="63"/>
      <c r="C87" s="63"/>
      <c r="D87" s="63"/>
      <c r="E87" s="63"/>
      <c r="F87" s="63"/>
      <c r="G87" s="63"/>
      <c r="H87" s="63"/>
      <c r="I87" s="59">
        <f>(E87+G87)*4+F87*9</f>
        <v>0</v>
      </c>
    </row>
    <row r="88" spans="1:18">
      <c r="A88" s="82"/>
      <c r="B88" s="63"/>
      <c r="C88" s="85"/>
      <c r="D88" s="63"/>
      <c r="E88" s="63"/>
      <c r="F88" s="63"/>
      <c r="G88" s="63"/>
      <c r="H88" s="84"/>
      <c r="I88" s="59">
        <f>(E88+G88)*4+F88*9</f>
        <v>0</v>
      </c>
    </row>
    <row r="89" spans="1:18" s="7" customFormat="1" ht="36" customHeight="1">
      <c r="A89" s="165" t="s">
        <v>13</v>
      </c>
      <c r="B89" s="64" t="s">
        <v>14</v>
      </c>
      <c r="C89" s="165" t="s">
        <v>15</v>
      </c>
      <c r="D89" s="165" t="s">
        <v>16</v>
      </c>
      <c r="E89" s="165" t="s">
        <v>23</v>
      </c>
      <c r="F89" s="165" t="s">
        <v>24</v>
      </c>
      <c r="G89" s="165" t="s">
        <v>17</v>
      </c>
      <c r="H89" s="166" t="s">
        <v>18</v>
      </c>
      <c r="I89" s="59" t="e">
        <f>(E89+G89)*4+F89*9</f>
        <v>#VALUE!</v>
      </c>
    </row>
    <row r="90" spans="1:18" s="7" customFormat="1" ht="36" customHeight="1">
      <c r="A90" s="165"/>
      <c r="B90" s="167" t="s">
        <v>19</v>
      </c>
      <c r="C90" s="165"/>
      <c r="D90" s="165"/>
      <c r="E90" s="165"/>
      <c r="F90" s="165"/>
      <c r="G90" s="165"/>
      <c r="H90" s="166"/>
      <c r="I90" s="59"/>
    </row>
    <row r="91" spans="1:18" s="7" customFormat="1" ht="36" customHeight="1">
      <c r="A91" s="165"/>
      <c r="B91" s="167"/>
      <c r="C91" s="165"/>
      <c r="D91" s="165"/>
      <c r="E91" s="64" t="s">
        <v>20</v>
      </c>
      <c r="F91" s="64" t="s">
        <v>20</v>
      </c>
      <c r="G91" s="64" t="s">
        <v>20</v>
      </c>
      <c r="H91" s="166"/>
      <c r="I91" s="59"/>
    </row>
    <row r="92" spans="1:18" s="7" customFormat="1" ht="21" customHeight="1">
      <c r="A92" s="165"/>
      <c r="B92" s="167"/>
      <c r="C92" s="165"/>
      <c r="D92" s="165"/>
      <c r="E92" s="64" t="s">
        <v>19</v>
      </c>
      <c r="F92" s="64" t="s">
        <v>19</v>
      </c>
      <c r="G92" s="64" t="s">
        <v>19</v>
      </c>
      <c r="H92" s="166"/>
      <c r="I92" s="59" t="e">
        <f>(E92+G92)*4+F92*9</f>
        <v>#VALUE!</v>
      </c>
    </row>
    <row r="93" spans="1:18" s="7" customFormat="1" ht="18" customHeight="1">
      <c r="A93" s="170" t="s">
        <v>4</v>
      </c>
      <c r="B93" s="170"/>
      <c r="C93" s="170"/>
      <c r="D93" s="170"/>
      <c r="E93" s="170"/>
      <c r="F93" s="170"/>
      <c r="G93" s="170"/>
      <c r="H93" s="170"/>
      <c r="I93" s="171"/>
      <c r="J93" s="172"/>
      <c r="K93" s="172"/>
      <c r="L93" s="172"/>
      <c r="M93" s="172"/>
      <c r="N93" s="172"/>
      <c r="O93" s="172"/>
      <c r="P93" s="172"/>
      <c r="Q93" s="172"/>
      <c r="R93" s="172"/>
    </row>
    <row r="94" spans="1:18" s="7" customFormat="1">
      <c r="A94" s="161" t="s">
        <v>25</v>
      </c>
      <c r="B94" s="161"/>
      <c r="C94" s="161"/>
      <c r="D94" s="161"/>
      <c r="E94" s="161"/>
      <c r="F94" s="161"/>
      <c r="G94" s="161"/>
      <c r="H94" s="161"/>
      <c r="I94" s="120"/>
      <c r="J94" s="173"/>
      <c r="K94" s="173"/>
      <c r="L94" s="173"/>
      <c r="M94" s="173"/>
      <c r="N94" s="173"/>
      <c r="O94" s="173"/>
      <c r="P94" s="173"/>
      <c r="Q94" s="173"/>
      <c r="R94" s="33"/>
    </row>
    <row r="95" spans="1:18" s="7" customFormat="1" ht="33" customHeight="1">
      <c r="A95" s="76" t="s">
        <v>66</v>
      </c>
      <c r="B95" s="60">
        <v>150</v>
      </c>
      <c r="C95" s="60" t="s">
        <v>82</v>
      </c>
      <c r="D95" s="60" t="s">
        <v>156</v>
      </c>
      <c r="E95" s="61">
        <v>9.07</v>
      </c>
      <c r="F95" s="61">
        <v>7.92</v>
      </c>
      <c r="G95" s="61">
        <v>26.3</v>
      </c>
      <c r="H95" s="61">
        <v>174.3</v>
      </c>
      <c r="I95" s="90"/>
      <c r="J95" s="126"/>
      <c r="K95" s="127"/>
      <c r="L95" s="127"/>
      <c r="M95" s="127"/>
      <c r="N95" s="128"/>
      <c r="O95" s="128"/>
      <c r="P95" s="128"/>
      <c r="Q95" s="128"/>
      <c r="R95" s="33"/>
    </row>
    <row r="96" spans="1:18" s="7" customFormat="1" ht="33" customHeight="1">
      <c r="A96" s="132" t="s">
        <v>71</v>
      </c>
      <c r="B96" s="131">
        <v>25</v>
      </c>
      <c r="C96" s="122" t="s">
        <v>82</v>
      </c>
      <c r="D96" s="122" t="s">
        <v>155</v>
      </c>
      <c r="E96" s="98">
        <v>2</v>
      </c>
      <c r="F96" s="98">
        <v>7.64</v>
      </c>
      <c r="G96" s="98">
        <v>12.82</v>
      </c>
      <c r="H96" s="98">
        <v>138.69999999999999</v>
      </c>
      <c r="I96" s="90"/>
      <c r="J96" s="34"/>
      <c r="K96" s="35"/>
      <c r="L96" s="35"/>
      <c r="M96" s="35"/>
      <c r="N96" s="36"/>
      <c r="O96" s="36"/>
      <c r="P96" s="36"/>
      <c r="Q96" s="36"/>
      <c r="R96" s="33"/>
    </row>
    <row r="97" spans="1:18" s="7" customFormat="1" ht="33" customHeight="1">
      <c r="A97" s="129" t="s">
        <v>53</v>
      </c>
      <c r="B97" s="100">
        <v>200</v>
      </c>
      <c r="C97" s="97">
        <v>2008</v>
      </c>
      <c r="D97" s="97">
        <v>431</v>
      </c>
      <c r="E97" s="98">
        <v>0.28999999999999998</v>
      </c>
      <c r="F97" s="98">
        <v>0.1</v>
      </c>
      <c r="G97" s="98">
        <v>14.69</v>
      </c>
      <c r="H97" s="98">
        <v>59.9</v>
      </c>
      <c r="I97" s="90"/>
      <c r="J97" s="37"/>
      <c r="K97" s="38"/>
      <c r="L97" s="39"/>
      <c r="M97" s="39"/>
      <c r="N97" s="36"/>
      <c r="O97" s="36"/>
      <c r="P97" s="36"/>
      <c r="Q97" s="36"/>
      <c r="R97" s="33"/>
    </row>
    <row r="98" spans="1:18" s="7" customFormat="1" ht="33" customHeight="1">
      <c r="A98" s="144" t="s">
        <v>147</v>
      </c>
      <c r="B98" s="30">
        <v>150</v>
      </c>
      <c r="C98" s="30" t="s">
        <v>82</v>
      </c>
      <c r="D98" s="118" t="s">
        <v>90</v>
      </c>
      <c r="E98" s="29">
        <v>4.0999999999999996</v>
      </c>
      <c r="F98" s="29">
        <v>2.5</v>
      </c>
      <c r="G98" s="29">
        <v>4.9000000000000004</v>
      </c>
      <c r="H98" s="29">
        <v>87</v>
      </c>
      <c r="I98" s="90"/>
      <c r="J98" s="34"/>
      <c r="K98" s="35"/>
      <c r="L98" s="35"/>
      <c r="M98" s="35"/>
      <c r="N98" s="36"/>
      <c r="O98" s="36"/>
      <c r="P98" s="36"/>
      <c r="Q98" s="36"/>
      <c r="R98" s="33"/>
    </row>
    <row r="99" spans="1:18" s="7" customFormat="1" ht="33" customHeight="1">
      <c r="A99" s="76" t="s">
        <v>143</v>
      </c>
      <c r="B99" s="100">
        <v>100</v>
      </c>
      <c r="C99" s="100">
        <v>2011</v>
      </c>
      <c r="D99" s="100">
        <v>338</v>
      </c>
      <c r="E99" s="98">
        <v>0.4</v>
      </c>
      <c r="F99" s="98">
        <v>0.4</v>
      </c>
      <c r="G99" s="98">
        <v>9.8000000000000007</v>
      </c>
      <c r="H99" s="98">
        <v>44.4</v>
      </c>
      <c r="I99" s="90"/>
      <c r="J99" s="40"/>
      <c r="K99" s="41"/>
      <c r="L99" s="42"/>
      <c r="M99" s="42"/>
      <c r="N99" s="43"/>
      <c r="O99" s="43"/>
      <c r="P99" s="43"/>
      <c r="Q99" s="43"/>
      <c r="R99" s="33"/>
    </row>
    <row r="100" spans="1:18" s="7" customFormat="1" ht="18" customHeight="1">
      <c r="A100" s="62" t="s">
        <v>11</v>
      </c>
      <c r="B100" s="63">
        <v>625</v>
      </c>
      <c r="C100" s="89"/>
      <c r="D100" s="89"/>
      <c r="E100" s="65">
        <f>SUM(E95:E99)</f>
        <v>15.86</v>
      </c>
      <c r="F100" s="65">
        <f>SUM(F95:F99)</f>
        <v>18.559999999999995</v>
      </c>
      <c r="G100" s="65">
        <f>SUM(G95:G99)</f>
        <v>68.510000000000005</v>
      </c>
      <c r="H100" s="65">
        <f>SUM(H95:H99)</f>
        <v>504.29999999999995</v>
      </c>
      <c r="I100" s="90"/>
      <c r="J100" s="172"/>
      <c r="K100" s="172"/>
      <c r="L100" s="172"/>
      <c r="M100" s="172"/>
      <c r="N100" s="172"/>
      <c r="O100" s="172"/>
      <c r="P100" s="172"/>
      <c r="Q100" s="172"/>
      <c r="R100" s="172"/>
    </row>
    <row r="101" spans="1:18" s="7" customFormat="1" ht="39" customHeight="1">
      <c r="A101" s="170" t="s">
        <v>21</v>
      </c>
      <c r="B101" s="170"/>
      <c r="C101" s="170"/>
      <c r="D101" s="170"/>
      <c r="E101" s="170"/>
      <c r="F101" s="170"/>
      <c r="G101" s="170"/>
      <c r="H101" s="170"/>
      <c r="I101" s="171"/>
      <c r="J101" s="37"/>
      <c r="K101" s="44"/>
      <c r="L101" s="44"/>
      <c r="M101" s="44"/>
      <c r="N101" s="45"/>
      <c r="O101" s="45"/>
      <c r="P101" s="45"/>
      <c r="Q101" s="46"/>
      <c r="R101" s="47"/>
    </row>
    <row r="102" spans="1:18" s="7" customFormat="1" ht="39" customHeight="1">
      <c r="A102" s="129" t="s">
        <v>61</v>
      </c>
      <c r="B102" s="67" t="s">
        <v>62</v>
      </c>
      <c r="C102" s="67">
        <v>2011</v>
      </c>
      <c r="D102" s="67" t="s">
        <v>63</v>
      </c>
      <c r="E102" s="68">
        <v>2.95</v>
      </c>
      <c r="F102" s="68">
        <v>7</v>
      </c>
      <c r="G102" s="68">
        <v>3.6</v>
      </c>
      <c r="H102" s="69">
        <v>100</v>
      </c>
      <c r="I102" s="66">
        <f>(E102+G102)*4+F102*9</f>
        <v>89.2</v>
      </c>
      <c r="J102" s="34"/>
      <c r="K102" s="48"/>
      <c r="L102" s="48"/>
      <c r="M102" s="48"/>
      <c r="N102" s="46"/>
      <c r="O102" s="46"/>
      <c r="P102" s="46"/>
      <c r="Q102" s="46"/>
      <c r="R102" s="47"/>
    </row>
    <row r="103" spans="1:18" s="7" customFormat="1" ht="39" customHeight="1">
      <c r="A103" s="76" t="s">
        <v>49</v>
      </c>
      <c r="B103" s="80" t="s">
        <v>48</v>
      </c>
      <c r="C103" s="80">
        <v>2012</v>
      </c>
      <c r="D103" s="80">
        <v>82</v>
      </c>
      <c r="E103" s="69">
        <v>4.07</v>
      </c>
      <c r="F103" s="69">
        <v>2.2400000000000002</v>
      </c>
      <c r="G103" s="69">
        <v>15.74</v>
      </c>
      <c r="H103" s="69">
        <v>94.6</v>
      </c>
      <c r="I103" s="66">
        <f>(E103+G103)*4+F103*9</f>
        <v>99.4</v>
      </c>
      <c r="J103" s="49"/>
      <c r="K103" s="50"/>
      <c r="L103" s="50"/>
      <c r="M103" s="50"/>
      <c r="N103" s="51"/>
      <c r="O103" s="51"/>
      <c r="P103" s="51"/>
      <c r="Q103" s="52"/>
      <c r="R103" s="47"/>
    </row>
    <row r="104" spans="1:18" s="7" customFormat="1" ht="39" customHeight="1">
      <c r="A104" s="130" t="s">
        <v>120</v>
      </c>
      <c r="B104" s="115" t="s">
        <v>137</v>
      </c>
      <c r="C104" s="67" t="s">
        <v>82</v>
      </c>
      <c r="D104" s="67" t="s">
        <v>124</v>
      </c>
      <c r="E104" s="68">
        <v>8.17</v>
      </c>
      <c r="F104" s="68">
        <v>6.85</v>
      </c>
      <c r="G104" s="68">
        <v>9.44</v>
      </c>
      <c r="H104" s="69">
        <v>151.76</v>
      </c>
      <c r="I104" s="66"/>
      <c r="J104" s="53"/>
      <c r="K104" s="48"/>
      <c r="L104" s="48"/>
      <c r="M104" s="48"/>
      <c r="N104" s="46"/>
      <c r="O104" s="46"/>
      <c r="P104" s="46"/>
      <c r="Q104" s="46"/>
      <c r="R104" s="47"/>
    </row>
    <row r="105" spans="1:18" s="7" customFormat="1" ht="39" customHeight="1">
      <c r="A105" s="130" t="s">
        <v>121</v>
      </c>
      <c r="B105" s="103">
        <v>150</v>
      </c>
      <c r="C105" s="103">
        <v>2008</v>
      </c>
      <c r="D105" s="103">
        <v>333</v>
      </c>
      <c r="E105" s="104">
        <v>2.9</v>
      </c>
      <c r="F105" s="104">
        <v>4.7</v>
      </c>
      <c r="G105" s="104">
        <v>23.5</v>
      </c>
      <c r="H105" s="102">
        <v>148</v>
      </c>
      <c r="I105" s="66"/>
      <c r="J105" s="53"/>
      <c r="K105" s="48"/>
      <c r="L105" s="48"/>
      <c r="M105" s="48"/>
      <c r="N105" s="46"/>
      <c r="O105" s="46"/>
      <c r="P105" s="46"/>
      <c r="Q105" s="46"/>
      <c r="R105" s="47"/>
    </row>
    <row r="106" spans="1:18" s="7" customFormat="1" ht="39" customHeight="1">
      <c r="A106" s="105" t="s">
        <v>44</v>
      </c>
      <c r="B106" s="101">
        <v>40</v>
      </c>
      <c r="C106" s="101" t="s">
        <v>82</v>
      </c>
      <c r="D106" s="101" t="s">
        <v>86</v>
      </c>
      <c r="E106" s="102">
        <v>3.2</v>
      </c>
      <c r="F106" s="102">
        <v>1.7</v>
      </c>
      <c r="G106" s="102">
        <v>20.399999999999999</v>
      </c>
      <c r="H106" s="102">
        <v>92</v>
      </c>
      <c r="I106" s="66">
        <f>(E106+G106)*4+F106*9</f>
        <v>109.69999999999999</v>
      </c>
      <c r="J106" s="34"/>
      <c r="K106" s="48"/>
      <c r="L106" s="48"/>
      <c r="M106" s="48"/>
      <c r="N106" s="46"/>
      <c r="O106" s="46"/>
      <c r="P106" s="46"/>
      <c r="Q106" s="46"/>
      <c r="R106" s="47"/>
    </row>
    <row r="107" spans="1:18" s="7" customFormat="1" ht="39" customHeight="1">
      <c r="A107" s="106" t="s">
        <v>42</v>
      </c>
      <c r="B107" s="107">
        <v>50</v>
      </c>
      <c r="C107" s="107" t="s">
        <v>82</v>
      </c>
      <c r="D107" s="108" t="s">
        <v>85</v>
      </c>
      <c r="E107" s="109">
        <v>4</v>
      </c>
      <c r="F107" s="109">
        <v>2.3199999999999998</v>
      </c>
      <c r="G107" s="109">
        <v>25.98</v>
      </c>
      <c r="H107" s="109">
        <v>136</v>
      </c>
      <c r="I107" s="66">
        <f>(E107+G107)*4+F107*9</f>
        <v>140.80000000000001</v>
      </c>
      <c r="J107" s="54"/>
      <c r="K107" s="55"/>
      <c r="L107" s="55"/>
      <c r="M107" s="56"/>
      <c r="N107" s="57"/>
      <c r="O107" s="57"/>
      <c r="P107" s="57"/>
      <c r="Q107" s="57"/>
      <c r="R107" s="47"/>
    </row>
    <row r="108" spans="1:18" s="7" customFormat="1" ht="39" customHeight="1">
      <c r="A108" s="114" t="s">
        <v>52</v>
      </c>
      <c r="B108" s="80">
        <v>200</v>
      </c>
      <c r="C108" s="80" t="s">
        <v>82</v>
      </c>
      <c r="D108" s="80" t="s">
        <v>160</v>
      </c>
      <c r="E108" s="69">
        <v>1</v>
      </c>
      <c r="F108" s="69">
        <v>0.2</v>
      </c>
      <c r="G108" s="69">
        <v>15</v>
      </c>
      <c r="H108" s="69">
        <v>76</v>
      </c>
      <c r="I108" s="66">
        <f>(E108+G108)*4+F108*9</f>
        <v>65.8</v>
      </c>
      <c r="J108" s="53"/>
      <c r="K108" s="48"/>
      <c r="L108" s="48"/>
      <c r="M108" s="48"/>
      <c r="N108" s="46"/>
      <c r="O108" s="46"/>
      <c r="P108" s="46"/>
      <c r="Q108" s="46"/>
      <c r="R108" s="47"/>
    </row>
    <row r="109" spans="1:18" s="7" customFormat="1" ht="39" customHeight="1">
      <c r="A109" s="62" t="s">
        <v>11</v>
      </c>
      <c r="B109" s="63">
        <v>845</v>
      </c>
      <c r="C109" s="80"/>
      <c r="D109" s="80"/>
      <c r="E109" s="81">
        <f>SUM(E102:E108)</f>
        <v>26.29</v>
      </c>
      <c r="F109" s="81">
        <f>SUM(F102:F108)</f>
        <v>25.009999999999998</v>
      </c>
      <c r="G109" s="81">
        <f>SUM(G102:G108)</f>
        <v>113.66000000000001</v>
      </c>
      <c r="H109" s="81">
        <f>SUM(H102:H108)</f>
        <v>798.36</v>
      </c>
      <c r="I109" s="66"/>
      <c r="J109" s="40"/>
      <c r="K109" s="41"/>
      <c r="L109" s="48"/>
      <c r="M109" s="48"/>
      <c r="N109" s="58"/>
      <c r="O109" s="58"/>
      <c r="P109" s="58"/>
      <c r="Q109" s="58"/>
      <c r="R109" s="47"/>
    </row>
    <row r="110" spans="1:18" s="7" customFormat="1" ht="39" customHeight="1">
      <c r="A110" s="162" t="s">
        <v>2</v>
      </c>
      <c r="B110" s="162"/>
      <c r="C110" s="80"/>
      <c r="D110" s="80"/>
      <c r="E110" s="81">
        <f>E100+E109</f>
        <v>42.15</v>
      </c>
      <c r="F110" s="81">
        <f>F100+F109</f>
        <v>43.569999999999993</v>
      </c>
      <c r="G110" s="81">
        <f>G100+G109</f>
        <v>182.17000000000002</v>
      </c>
      <c r="H110" s="81">
        <f>H100+H109</f>
        <v>1302.6599999999999</v>
      </c>
      <c r="I110" s="66">
        <f>(E110+G110)*4+F110*9</f>
        <v>1289.4100000000001</v>
      </c>
      <c r="J110" s="174"/>
      <c r="K110" s="174"/>
      <c r="L110" s="48"/>
      <c r="M110" s="48"/>
      <c r="N110" s="58"/>
      <c r="O110" s="58"/>
      <c r="P110" s="58"/>
      <c r="Q110" s="58"/>
      <c r="R110" s="47"/>
    </row>
    <row r="111" spans="1:18" hidden="1">
      <c r="A111" s="82"/>
      <c r="B111" s="63"/>
      <c r="C111" s="63"/>
      <c r="D111" s="63"/>
      <c r="E111" s="83">
        <f>E110*4/$H$60</f>
        <v>0.12381763703660184</v>
      </c>
      <c r="F111" s="83">
        <f>F110*9/$H$60</f>
        <v>0.28797514834616056</v>
      </c>
      <c r="G111" s="83">
        <f>G110*4/$H$60</f>
        <v>0.53513307091240236</v>
      </c>
      <c r="H111" s="84"/>
      <c r="I111" s="66">
        <f>(E111+G111)*4+F111*9</f>
        <v>5.227579166911462</v>
      </c>
    </row>
    <row r="112" spans="1:18">
      <c r="A112" s="82"/>
      <c r="B112" s="63"/>
      <c r="C112" s="63"/>
      <c r="D112" s="63"/>
      <c r="E112" s="63"/>
      <c r="F112" s="63"/>
      <c r="G112" s="63"/>
      <c r="H112" s="63"/>
      <c r="I112" s="66">
        <f>(E112+G112)*4+F112*9</f>
        <v>0</v>
      </c>
    </row>
    <row r="113" spans="1:9">
      <c r="A113" s="82"/>
      <c r="B113" s="63"/>
      <c r="C113" s="63" t="s">
        <v>12</v>
      </c>
      <c r="D113" s="63"/>
      <c r="E113" s="63"/>
      <c r="F113" s="63"/>
      <c r="G113" s="63"/>
      <c r="H113" s="84"/>
      <c r="I113" s="59">
        <f>(E113+G113)*4+F113*9</f>
        <v>0</v>
      </c>
    </row>
    <row r="114" spans="1:9" s="7" customFormat="1" ht="36" customHeight="1">
      <c r="A114" s="165" t="s">
        <v>13</v>
      </c>
      <c r="B114" s="64" t="s">
        <v>14</v>
      </c>
      <c r="C114" s="165" t="s">
        <v>15</v>
      </c>
      <c r="D114" s="165" t="s">
        <v>16</v>
      </c>
      <c r="E114" s="165" t="s">
        <v>23</v>
      </c>
      <c r="F114" s="165" t="s">
        <v>24</v>
      </c>
      <c r="G114" s="165" t="s">
        <v>17</v>
      </c>
      <c r="H114" s="166" t="s">
        <v>18</v>
      </c>
      <c r="I114" s="59" t="e">
        <f>(E114+G114)*4+F114*9</f>
        <v>#VALUE!</v>
      </c>
    </row>
    <row r="115" spans="1:9" s="7" customFormat="1" ht="36" customHeight="1">
      <c r="A115" s="165"/>
      <c r="B115" s="167" t="s">
        <v>19</v>
      </c>
      <c r="C115" s="165"/>
      <c r="D115" s="165"/>
      <c r="E115" s="165"/>
      <c r="F115" s="165"/>
      <c r="G115" s="165"/>
      <c r="H115" s="166"/>
      <c r="I115" s="59"/>
    </row>
    <row r="116" spans="1:9" s="7" customFormat="1" ht="36" customHeight="1">
      <c r="A116" s="165"/>
      <c r="B116" s="167"/>
      <c r="C116" s="165"/>
      <c r="D116" s="165"/>
      <c r="E116" s="64" t="s">
        <v>20</v>
      </c>
      <c r="F116" s="64" t="s">
        <v>20</v>
      </c>
      <c r="G116" s="64" t="s">
        <v>20</v>
      </c>
      <c r="H116" s="166"/>
      <c r="I116" s="59"/>
    </row>
    <row r="117" spans="1:9" s="7" customFormat="1" ht="21" customHeight="1">
      <c r="A117" s="165"/>
      <c r="B117" s="167"/>
      <c r="C117" s="165"/>
      <c r="D117" s="165"/>
      <c r="E117" s="64" t="s">
        <v>19</v>
      </c>
      <c r="F117" s="64" t="s">
        <v>19</v>
      </c>
      <c r="G117" s="64" t="s">
        <v>19</v>
      </c>
      <c r="H117" s="166"/>
      <c r="I117" s="59" t="e">
        <f>(E117+G117)*4+F117*9</f>
        <v>#VALUE!</v>
      </c>
    </row>
    <row r="118" spans="1:9" s="7" customFormat="1" ht="24" customHeight="1">
      <c r="A118" s="161" t="s">
        <v>5</v>
      </c>
      <c r="B118" s="161"/>
      <c r="C118" s="161"/>
      <c r="D118" s="161"/>
      <c r="E118" s="161"/>
      <c r="F118" s="161"/>
      <c r="G118" s="161"/>
      <c r="H118" s="161"/>
      <c r="I118" s="161"/>
    </row>
    <row r="119" spans="1:9" s="7" customFormat="1" ht="24" customHeight="1">
      <c r="A119" s="161" t="s">
        <v>25</v>
      </c>
      <c r="B119" s="161"/>
      <c r="C119" s="161"/>
      <c r="D119" s="161"/>
      <c r="E119" s="161"/>
      <c r="F119" s="161"/>
      <c r="G119" s="161"/>
      <c r="H119" s="161"/>
      <c r="I119" s="89"/>
    </row>
    <row r="120" spans="1:9" s="7" customFormat="1" ht="33" customHeight="1">
      <c r="A120" s="129" t="s">
        <v>58</v>
      </c>
      <c r="B120" s="60" t="s">
        <v>69</v>
      </c>
      <c r="C120" s="77" t="s">
        <v>82</v>
      </c>
      <c r="D120" s="77" t="s">
        <v>97</v>
      </c>
      <c r="E120" s="61">
        <v>12.58</v>
      </c>
      <c r="F120" s="61">
        <v>14.2</v>
      </c>
      <c r="G120" s="61">
        <v>32.6</v>
      </c>
      <c r="H120" s="61">
        <v>303.5</v>
      </c>
      <c r="I120" s="86"/>
    </row>
    <row r="121" spans="1:9" s="7" customFormat="1" ht="33" customHeight="1">
      <c r="A121" s="129" t="s">
        <v>144</v>
      </c>
      <c r="B121" s="91" t="s">
        <v>164</v>
      </c>
      <c r="C121" s="67" t="s">
        <v>82</v>
      </c>
      <c r="D121" s="77" t="s">
        <v>89</v>
      </c>
      <c r="E121" s="61">
        <v>2.2000000000000002</v>
      </c>
      <c r="F121" s="61">
        <v>1.2</v>
      </c>
      <c r="G121" s="61">
        <v>16.8</v>
      </c>
      <c r="H121" s="61">
        <v>86.8</v>
      </c>
      <c r="I121" s="86"/>
    </row>
    <row r="122" spans="1:9" s="7" customFormat="1" ht="33" customHeight="1">
      <c r="A122" s="76" t="s">
        <v>47</v>
      </c>
      <c r="B122" s="60">
        <v>200</v>
      </c>
      <c r="C122" s="60">
        <v>2008</v>
      </c>
      <c r="D122" s="60">
        <v>433</v>
      </c>
      <c r="E122" s="61">
        <v>2.9</v>
      </c>
      <c r="F122" s="61">
        <v>2.5</v>
      </c>
      <c r="G122" s="61">
        <v>24.8</v>
      </c>
      <c r="H122" s="61">
        <v>134</v>
      </c>
      <c r="I122" s="86"/>
    </row>
    <row r="123" spans="1:9" s="7" customFormat="1" ht="33" customHeight="1">
      <c r="A123" s="114" t="s">
        <v>64</v>
      </c>
      <c r="B123" s="60">
        <v>100</v>
      </c>
      <c r="C123" s="60">
        <v>2011</v>
      </c>
      <c r="D123" s="60">
        <v>338</v>
      </c>
      <c r="E123" s="61">
        <v>0.9</v>
      </c>
      <c r="F123" s="61">
        <v>0.2</v>
      </c>
      <c r="G123" s="61">
        <v>8.1</v>
      </c>
      <c r="H123" s="61">
        <v>43</v>
      </c>
      <c r="I123" s="86"/>
    </row>
    <row r="124" spans="1:9" s="7" customFormat="1" ht="33" customHeight="1">
      <c r="A124" s="62" t="s">
        <v>11</v>
      </c>
      <c r="B124" s="63">
        <v>520</v>
      </c>
      <c r="C124" s="89"/>
      <c r="D124" s="89"/>
      <c r="E124" s="65">
        <f>SUM(E120:E123)</f>
        <v>18.579999999999998</v>
      </c>
      <c r="F124" s="65">
        <f>SUM(F120:F123)</f>
        <v>18.099999999999998</v>
      </c>
      <c r="G124" s="65">
        <f>SUM(G120:G123)</f>
        <v>82.3</v>
      </c>
      <c r="H124" s="65">
        <f>SUM(H120:H123)</f>
        <v>567.29999999999995</v>
      </c>
      <c r="I124" s="86"/>
    </row>
    <row r="125" spans="1:9" s="7" customFormat="1" ht="24" customHeight="1">
      <c r="A125" s="170" t="s">
        <v>21</v>
      </c>
      <c r="B125" s="170"/>
      <c r="C125" s="170"/>
      <c r="D125" s="170"/>
      <c r="E125" s="170"/>
      <c r="F125" s="170"/>
      <c r="G125" s="170"/>
      <c r="H125" s="170"/>
      <c r="I125" s="170"/>
    </row>
    <row r="126" spans="1:9" s="7" customFormat="1" ht="36" customHeight="1">
      <c r="A126" s="129" t="s">
        <v>116</v>
      </c>
      <c r="B126" s="67">
        <v>60</v>
      </c>
      <c r="C126" s="67" t="s">
        <v>82</v>
      </c>
      <c r="D126" s="67" t="s">
        <v>170</v>
      </c>
      <c r="E126" s="68">
        <v>0.84</v>
      </c>
      <c r="F126" s="68">
        <v>6.06</v>
      </c>
      <c r="G126" s="68">
        <v>3.96</v>
      </c>
      <c r="H126" s="117">
        <v>66.400000000000006</v>
      </c>
      <c r="I126" s="59">
        <f t="shared" ref="I126:I131" si="2">(E126+G126)*4+F126*9</f>
        <v>73.739999999999995</v>
      </c>
    </row>
    <row r="127" spans="1:9" s="7" customFormat="1" ht="36" customHeight="1">
      <c r="A127" s="129" t="s">
        <v>125</v>
      </c>
      <c r="B127" s="67" t="s">
        <v>54</v>
      </c>
      <c r="C127" s="67">
        <v>2008</v>
      </c>
      <c r="D127" s="67">
        <v>91</v>
      </c>
      <c r="E127" s="68">
        <v>4.28</v>
      </c>
      <c r="F127" s="68">
        <v>5.22</v>
      </c>
      <c r="G127" s="68">
        <v>17.8</v>
      </c>
      <c r="H127" s="69">
        <v>118.3</v>
      </c>
      <c r="I127" s="59">
        <f t="shared" si="2"/>
        <v>135.30000000000001</v>
      </c>
    </row>
    <row r="128" spans="1:9" s="7" customFormat="1" ht="36" customHeight="1">
      <c r="A128" s="130" t="s">
        <v>59</v>
      </c>
      <c r="B128" s="67">
        <v>240</v>
      </c>
      <c r="C128" s="67" t="s">
        <v>82</v>
      </c>
      <c r="D128" s="67" t="s">
        <v>93</v>
      </c>
      <c r="E128" s="68">
        <v>13.74</v>
      </c>
      <c r="F128" s="68">
        <v>11.53</v>
      </c>
      <c r="G128" s="68">
        <v>22.4</v>
      </c>
      <c r="H128" s="69">
        <v>248.3</v>
      </c>
      <c r="I128" s="59">
        <f t="shared" si="2"/>
        <v>248.32999999999998</v>
      </c>
    </row>
    <row r="129" spans="1:9" s="7" customFormat="1" ht="36" customHeight="1">
      <c r="A129" s="105" t="s">
        <v>44</v>
      </c>
      <c r="B129" s="101">
        <v>40</v>
      </c>
      <c r="C129" s="101" t="s">
        <v>82</v>
      </c>
      <c r="D129" s="101" t="s">
        <v>86</v>
      </c>
      <c r="E129" s="102">
        <v>3.2</v>
      </c>
      <c r="F129" s="102">
        <v>1.7</v>
      </c>
      <c r="G129" s="102">
        <v>20.399999999999999</v>
      </c>
      <c r="H129" s="102">
        <v>92</v>
      </c>
      <c r="I129" s="59">
        <f t="shared" si="2"/>
        <v>109.69999999999999</v>
      </c>
    </row>
    <row r="130" spans="1:9" s="7" customFormat="1" ht="36" customHeight="1">
      <c r="A130" s="106" t="s">
        <v>42</v>
      </c>
      <c r="B130" s="107">
        <v>50</v>
      </c>
      <c r="C130" s="107" t="s">
        <v>82</v>
      </c>
      <c r="D130" s="108" t="s">
        <v>85</v>
      </c>
      <c r="E130" s="109">
        <v>4</v>
      </c>
      <c r="F130" s="109">
        <v>2.3199999999999998</v>
      </c>
      <c r="G130" s="109">
        <v>25.98</v>
      </c>
      <c r="H130" s="109">
        <v>136</v>
      </c>
      <c r="I130" s="59">
        <f t="shared" si="2"/>
        <v>140.80000000000001</v>
      </c>
    </row>
    <row r="131" spans="1:9" s="7" customFormat="1" ht="36" customHeight="1">
      <c r="A131" s="130" t="s">
        <v>105</v>
      </c>
      <c r="B131" s="67" t="s">
        <v>56</v>
      </c>
      <c r="C131" s="67" t="s">
        <v>82</v>
      </c>
      <c r="D131" s="67" t="s">
        <v>133</v>
      </c>
      <c r="E131" s="68">
        <v>0.5</v>
      </c>
      <c r="F131" s="68">
        <v>0.1</v>
      </c>
      <c r="G131" s="68">
        <v>24.1</v>
      </c>
      <c r="H131" s="69">
        <v>95.2</v>
      </c>
      <c r="I131" s="59">
        <f t="shared" si="2"/>
        <v>99.300000000000011</v>
      </c>
    </row>
    <row r="132" spans="1:9" s="7" customFormat="1" ht="36" customHeight="1">
      <c r="A132" s="62" t="s">
        <v>11</v>
      </c>
      <c r="B132" s="63">
        <v>800</v>
      </c>
      <c r="C132" s="80"/>
      <c r="D132" s="80"/>
      <c r="E132" s="81">
        <f>SUM(E126:E131)</f>
        <v>26.56</v>
      </c>
      <c r="F132" s="81">
        <f>SUM(F126:F131)</f>
        <v>26.93</v>
      </c>
      <c r="G132" s="81">
        <f>SUM(G126:G131)</f>
        <v>114.64000000000001</v>
      </c>
      <c r="H132" s="81">
        <f>SUM(H126:H131)</f>
        <v>756.2</v>
      </c>
      <c r="I132" s="59"/>
    </row>
    <row r="133" spans="1:9" s="7" customFormat="1" ht="36" customHeight="1">
      <c r="A133" s="162" t="s">
        <v>2</v>
      </c>
      <c r="B133" s="162"/>
      <c r="C133" s="80"/>
      <c r="D133" s="80"/>
      <c r="E133" s="81">
        <f>E124+E132</f>
        <v>45.14</v>
      </c>
      <c r="F133" s="81">
        <f>F124+F132</f>
        <v>45.03</v>
      </c>
      <c r="G133" s="81">
        <f>G124+G132</f>
        <v>196.94</v>
      </c>
      <c r="H133" s="81">
        <f>H124+H132</f>
        <v>1323.5</v>
      </c>
      <c r="I133" s="59">
        <f>(E133+G133)*4+F133*9</f>
        <v>1373.59</v>
      </c>
    </row>
    <row r="134" spans="1:9" hidden="1">
      <c r="A134" s="82"/>
      <c r="B134" s="63"/>
      <c r="C134" s="63"/>
      <c r="D134" s="63"/>
      <c r="E134" s="83">
        <f>E133*4/$H$60</f>
        <v>0.13260090476470243</v>
      </c>
      <c r="F134" s="83">
        <f>F133*9/$H$60</f>
        <v>0.29762499265613063</v>
      </c>
      <c r="G134" s="83">
        <f>G133*4/$H$60</f>
        <v>0.57852065096057803</v>
      </c>
      <c r="H134" s="84"/>
      <c r="I134" s="59">
        <f>(E134+G134)*4+F134*9</f>
        <v>5.5231111568062978</v>
      </c>
    </row>
    <row r="135" spans="1:9">
      <c r="A135" s="82"/>
      <c r="B135" s="63"/>
      <c r="C135" s="63"/>
      <c r="D135" s="63"/>
      <c r="E135" s="63"/>
      <c r="F135" s="63"/>
      <c r="G135" s="63"/>
      <c r="H135" s="63"/>
      <c r="I135" s="59">
        <f>(E135+G135)*4+F135*9</f>
        <v>0</v>
      </c>
    </row>
    <row r="136" spans="1:9" s="6" customFormat="1" ht="36" customHeight="1">
      <c r="A136" s="165" t="s">
        <v>13</v>
      </c>
      <c r="B136" s="64" t="s">
        <v>14</v>
      </c>
      <c r="C136" s="165" t="s">
        <v>15</v>
      </c>
      <c r="D136" s="165" t="s">
        <v>16</v>
      </c>
      <c r="E136" s="165" t="s">
        <v>23</v>
      </c>
      <c r="F136" s="165" t="s">
        <v>24</v>
      </c>
      <c r="G136" s="165" t="s">
        <v>17</v>
      </c>
      <c r="H136" s="166" t="s">
        <v>18</v>
      </c>
      <c r="I136" s="59" t="e">
        <f>(E136+G136)*4+F136*9</f>
        <v>#VALUE!</v>
      </c>
    </row>
    <row r="137" spans="1:9" s="6" customFormat="1" ht="36" customHeight="1">
      <c r="A137" s="165"/>
      <c r="B137" s="167" t="s">
        <v>19</v>
      </c>
      <c r="C137" s="165"/>
      <c r="D137" s="165"/>
      <c r="E137" s="165"/>
      <c r="F137" s="165"/>
      <c r="G137" s="165"/>
      <c r="H137" s="166"/>
      <c r="I137" s="59"/>
    </row>
    <row r="138" spans="1:9" s="6" customFormat="1" ht="36" customHeight="1">
      <c r="A138" s="165"/>
      <c r="B138" s="167"/>
      <c r="C138" s="165"/>
      <c r="D138" s="165"/>
      <c r="E138" s="64" t="s">
        <v>20</v>
      </c>
      <c r="F138" s="64" t="s">
        <v>20</v>
      </c>
      <c r="G138" s="64" t="s">
        <v>20</v>
      </c>
      <c r="H138" s="166"/>
      <c r="I138" s="59"/>
    </row>
    <row r="139" spans="1:9" s="6" customFormat="1" ht="21" customHeight="1">
      <c r="A139" s="165"/>
      <c r="B139" s="167"/>
      <c r="C139" s="165"/>
      <c r="D139" s="165"/>
      <c r="E139" s="64" t="s">
        <v>19</v>
      </c>
      <c r="F139" s="64" t="s">
        <v>19</v>
      </c>
      <c r="G139" s="64" t="s">
        <v>19</v>
      </c>
      <c r="H139" s="166"/>
      <c r="I139" s="59" t="e">
        <f>(E139+G139)*4+F139*9</f>
        <v>#VALUE!</v>
      </c>
    </row>
    <row r="140" spans="1:9" s="6" customFormat="1" ht="21" customHeight="1">
      <c r="A140" s="170" t="s">
        <v>6</v>
      </c>
      <c r="B140" s="170"/>
      <c r="C140" s="170"/>
      <c r="D140" s="170"/>
      <c r="E140" s="170"/>
      <c r="F140" s="170"/>
      <c r="G140" s="170"/>
      <c r="H140" s="170"/>
      <c r="I140" s="170"/>
    </row>
    <row r="141" spans="1:9" s="6" customFormat="1" ht="18" customHeight="1">
      <c r="A141" s="161" t="s">
        <v>25</v>
      </c>
      <c r="B141" s="161"/>
      <c r="C141" s="161"/>
      <c r="D141" s="161"/>
      <c r="E141" s="161"/>
      <c r="F141" s="161"/>
      <c r="G141" s="161"/>
      <c r="H141" s="161"/>
      <c r="I141" s="86"/>
    </row>
    <row r="142" spans="1:9" s="6" customFormat="1" ht="33" customHeight="1">
      <c r="A142" s="76" t="s">
        <v>171</v>
      </c>
      <c r="B142" s="60">
        <v>150</v>
      </c>
      <c r="C142" s="60" t="s">
        <v>82</v>
      </c>
      <c r="D142" s="60" t="s">
        <v>157</v>
      </c>
      <c r="E142" s="123">
        <v>8.9600000000000009</v>
      </c>
      <c r="F142" s="123">
        <v>12.37</v>
      </c>
      <c r="G142" s="123">
        <v>29.04</v>
      </c>
      <c r="H142" s="123">
        <v>220.7</v>
      </c>
      <c r="I142" s="86"/>
    </row>
    <row r="143" spans="1:9" s="6" customFormat="1" ht="33" customHeight="1">
      <c r="A143" s="76" t="s">
        <v>42</v>
      </c>
      <c r="B143" s="111">
        <v>25</v>
      </c>
      <c r="C143" s="111" t="s">
        <v>82</v>
      </c>
      <c r="D143" s="112" t="s">
        <v>91</v>
      </c>
      <c r="E143" s="113">
        <v>2</v>
      </c>
      <c r="F143" s="113">
        <v>1.1599999999999999</v>
      </c>
      <c r="G143" s="113">
        <v>12.99</v>
      </c>
      <c r="H143" s="113">
        <v>68</v>
      </c>
      <c r="I143" s="86"/>
    </row>
    <row r="144" spans="1:9" s="6" customFormat="1" ht="33" customHeight="1">
      <c r="A144" s="76" t="s">
        <v>43</v>
      </c>
      <c r="B144" s="30">
        <v>200</v>
      </c>
      <c r="C144" s="30">
        <v>2008</v>
      </c>
      <c r="D144" s="30">
        <v>430</v>
      </c>
      <c r="E144" s="29">
        <v>0.2</v>
      </c>
      <c r="F144" s="29">
        <v>0.1</v>
      </c>
      <c r="G144" s="29">
        <v>15</v>
      </c>
      <c r="H144" s="29">
        <v>60</v>
      </c>
      <c r="I144" s="86"/>
    </row>
    <row r="145" spans="1:9" s="6" customFormat="1" ht="33" customHeight="1">
      <c r="A145" s="114" t="s">
        <v>68</v>
      </c>
      <c r="B145" s="101">
        <v>100</v>
      </c>
      <c r="C145" s="100">
        <v>2011</v>
      </c>
      <c r="D145" s="100">
        <v>338</v>
      </c>
      <c r="E145" s="102">
        <v>0.8</v>
      </c>
      <c r="F145" s="102">
        <v>0.1</v>
      </c>
      <c r="G145" s="102">
        <v>7.5</v>
      </c>
      <c r="H145" s="102">
        <v>38</v>
      </c>
      <c r="I145" s="86"/>
    </row>
    <row r="146" spans="1:9" s="6" customFormat="1" ht="33" customHeight="1">
      <c r="A146" s="76" t="s">
        <v>119</v>
      </c>
      <c r="B146" s="60">
        <v>150</v>
      </c>
      <c r="C146" s="60" t="s">
        <v>82</v>
      </c>
      <c r="D146" s="60" t="s">
        <v>90</v>
      </c>
      <c r="E146" s="61">
        <v>4.0999999999999996</v>
      </c>
      <c r="F146" s="61">
        <v>2.5</v>
      </c>
      <c r="G146" s="61">
        <v>4.9000000000000004</v>
      </c>
      <c r="H146" s="61">
        <v>87</v>
      </c>
      <c r="I146" s="86"/>
    </row>
    <row r="147" spans="1:9" s="6" customFormat="1" ht="33" customHeight="1">
      <c r="A147" s="62" t="s">
        <v>11</v>
      </c>
      <c r="B147" s="63">
        <v>625</v>
      </c>
      <c r="C147" s="89"/>
      <c r="D147" s="89"/>
      <c r="E147" s="65">
        <f>SUM(E142:E146)</f>
        <v>16.060000000000002</v>
      </c>
      <c r="F147" s="65">
        <f>SUM(F142:F146)</f>
        <v>16.229999999999997</v>
      </c>
      <c r="G147" s="65">
        <f>SUM(G142:G146)</f>
        <v>69.430000000000007</v>
      </c>
      <c r="H147" s="65">
        <f>SUM(H142:H146)</f>
        <v>473.7</v>
      </c>
      <c r="I147" s="86"/>
    </row>
    <row r="148" spans="1:9" s="6" customFormat="1" ht="18" customHeight="1">
      <c r="A148" s="160" t="s">
        <v>21</v>
      </c>
      <c r="B148" s="160"/>
      <c r="C148" s="160"/>
      <c r="D148" s="160"/>
      <c r="E148" s="160"/>
      <c r="F148" s="160"/>
      <c r="G148" s="160"/>
      <c r="H148" s="160"/>
      <c r="I148" s="160"/>
    </row>
    <row r="149" spans="1:9" s="7" customFormat="1" ht="36" customHeight="1">
      <c r="A149" s="129" t="s">
        <v>55</v>
      </c>
      <c r="B149" s="103">
        <v>60</v>
      </c>
      <c r="C149" s="103" t="s">
        <v>82</v>
      </c>
      <c r="D149" s="103" t="s">
        <v>84</v>
      </c>
      <c r="E149" s="104">
        <v>0.48</v>
      </c>
      <c r="F149" s="104">
        <v>0.06</v>
      </c>
      <c r="G149" s="104">
        <v>1.2</v>
      </c>
      <c r="H149" s="102">
        <v>6.6</v>
      </c>
      <c r="I149" s="59">
        <f>(E149+G149)*4+F149*9</f>
        <v>7.26</v>
      </c>
    </row>
    <row r="150" spans="1:9" s="7" customFormat="1" ht="36" customHeight="1">
      <c r="A150" s="76" t="s">
        <v>81</v>
      </c>
      <c r="B150" s="115" t="s">
        <v>145</v>
      </c>
      <c r="C150" s="115" t="s">
        <v>82</v>
      </c>
      <c r="D150" s="115" t="s">
        <v>95</v>
      </c>
      <c r="E150" s="116">
        <v>7.8</v>
      </c>
      <c r="F150" s="116">
        <v>3.1</v>
      </c>
      <c r="G150" s="116">
        <v>10.1</v>
      </c>
      <c r="H150" s="117">
        <v>109.2</v>
      </c>
      <c r="I150" s="59"/>
    </row>
    <row r="151" spans="1:9" s="7" customFormat="1" ht="36" customHeight="1">
      <c r="A151" s="130" t="s">
        <v>101</v>
      </c>
      <c r="B151" s="67">
        <v>240</v>
      </c>
      <c r="C151" s="67" t="s">
        <v>82</v>
      </c>
      <c r="D151" s="67" t="s">
        <v>126</v>
      </c>
      <c r="E151" s="68">
        <v>8.2100000000000009</v>
      </c>
      <c r="F151" s="68">
        <v>17.100000000000001</v>
      </c>
      <c r="G151" s="68">
        <v>36.1</v>
      </c>
      <c r="H151" s="69">
        <v>345.4</v>
      </c>
      <c r="I151" s="59"/>
    </row>
    <row r="152" spans="1:9" s="7" customFormat="1" ht="36" customHeight="1">
      <c r="A152" s="105" t="s">
        <v>44</v>
      </c>
      <c r="B152" s="101">
        <v>40</v>
      </c>
      <c r="C152" s="101" t="s">
        <v>82</v>
      </c>
      <c r="D152" s="101" t="s">
        <v>86</v>
      </c>
      <c r="E152" s="102">
        <v>3.2</v>
      </c>
      <c r="F152" s="102">
        <v>1.7</v>
      </c>
      <c r="G152" s="102">
        <v>20.399999999999999</v>
      </c>
      <c r="H152" s="102">
        <v>92</v>
      </c>
      <c r="I152" s="59">
        <f>(E152+G152)*4+F152*9</f>
        <v>109.69999999999999</v>
      </c>
    </row>
    <row r="153" spans="1:9" s="7" customFormat="1" ht="36" customHeight="1">
      <c r="A153" s="106" t="s">
        <v>42</v>
      </c>
      <c r="B153" s="107">
        <v>50</v>
      </c>
      <c r="C153" s="107" t="s">
        <v>82</v>
      </c>
      <c r="D153" s="108" t="s">
        <v>85</v>
      </c>
      <c r="E153" s="109">
        <v>4</v>
      </c>
      <c r="F153" s="109">
        <v>2.3199999999999998</v>
      </c>
      <c r="G153" s="109">
        <v>25.98</v>
      </c>
      <c r="H153" s="109">
        <v>136</v>
      </c>
      <c r="I153" s="59">
        <f>(E153+G153)*4+F153*9</f>
        <v>140.80000000000001</v>
      </c>
    </row>
    <row r="154" spans="1:9" s="7" customFormat="1" ht="36" customHeight="1">
      <c r="A154" s="110" t="s">
        <v>45</v>
      </c>
      <c r="B154" s="101">
        <v>200</v>
      </c>
      <c r="C154" s="101">
        <v>2008</v>
      </c>
      <c r="D154" s="101">
        <v>442</v>
      </c>
      <c r="E154" s="102">
        <v>1</v>
      </c>
      <c r="F154" s="102">
        <v>0.2</v>
      </c>
      <c r="G154" s="102">
        <v>19.8</v>
      </c>
      <c r="H154" s="102">
        <v>86</v>
      </c>
      <c r="I154" s="59">
        <f>(E154+G154)*4+F154*9</f>
        <v>85</v>
      </c>
    </row>
    <row r="155" spans="1:9" s="7" customFormat="1" ht="36" customHeight="1">
      <c r="A155" s="62" t="s">
        <v>11</v>
      </c>
      <c r="B155" s="63">
        <v>800</v>
      </c>
      <c r="C155" s="80"/>
      <c r="D155" s="80"/>
      <c r="E155" s="81">
        <f>SUM(E149:E154)</f>
        <v>24.69</v>
      </c>
      <c r="F155" s="81">
        <f>SUM(F149:F154)</f>
        <v>24.48</v>
      </c>
      <c r="G155" s="81">
        <f>SUM(G149:G154)</f>
        <v>113.58</v>
      </c>
      <c r="H155" s="81">
        <f>SUM(H149:H154)</f>
        <v>775.2</v>
      </c>
      <c r="I155" s="59"/>
    </row>
    <row r="156" spans="1:9" s="7" customFormat="1" ht="36" customHeight="1">
      <c r="A156" s="162" t="s">
        <v>2</v>
      </c>
      <c r="B156" s="162"/>
      <c r="C156" s="80"/>
      <c r="D156" s="80"/>
      <c r="E156" s="81">
        <f>E147+E155</f>
        <v>40.75</v>
      </c>
      <c r="F156" s="81">
        <f>F147+F155</f>
        <v>40.709999999999994</v>
      </c>
      <c r="G156" s="81">
        <f>G147+G155</f>
        <v>183.01</v>
      </c>
      <c r="H156" s="81">
        <f>H147+H155</f>
        <v>1248.9000000000001</v>
      </c>
      <c r="I156" s="59">
        <f>(E156+G156)*4+F156*9</f>
        <v>1261.4299999999998</v>
      </c>
    </row>
    <row r="157" spans="1:9" hidden="1">
      <c r="A157" s="82"/>
      <c r="B157" s="63"/>
      <c r="C157" s="63"/>
      <c r="D157" s="63"/>
      <c r="E157" s="83">
        <f>E156*4/$H$60</f>
        <v>0.11970507020739087</v>
      </c>
      <c r="F157" s="83">
        <f>F156*9/$H$60</f>
        <v>0.26907202867046581</v>
      </c>
      <c r="G157" s="83">
        <f>G156*4/$H$60</f>
        <v>0.53760061100992884</v>
      </c>
      <c r="H157" s="84"/>
      <c r="I157" s="59">
        <f>(E157+G157)*4+F157*9</f>
        <v>5.0508709829034713</v>
      </c>
    </row>
    <row r="158" spans="1:9" ht="18" customHeight="1">
      <c r="A158" s="82"/>
      <c r="B158" s="63"/>
      <c r="C158" s="63"/>
      <c r="D158" s="63"/>
      <c r="E158" s="63"/>
      <c r="F158" s="63"/>
      <c r="G158" s="63"/>
      <c r="H158" s="63"/>
      <c r="I158" s="59">
        <f>(E158+G158)*4+F158*9</f>
        <v>0</v>
      </c>
    </row>
    <row r="159" spans="1:9">
      <c r="A159" s="82"/>
      <c r="B159" s="63"/>
      <c r="C159" s="63" t="s">
        <v>12</v>
      </c>
      <c r="D159" s="63"/>
      <c r="E159" s="63"/>
      <c r="F159" s="63"/>
      <c r="G159" s="63"/>
      <c r="H159" s="84"/>
      <c r="I159" s="59">
        <f>(E159+G159)*4+F159*9</f>
        <v>0</v>
      </c>
    </row>
    <row r="160" spans="1:9" s="6" customFormat="1" ht="36" customHeight="1">
      <c r="A160" s="165" t="s">
        <v>13</v>
      </c>
      <c r="B160" s="64" t="s">
        <v>14</v>
      </c>
      <c r="C160" s="165" t="s">
        <v>15</v>
      </c>
      <c r="D160" s="165" t="s">
        <v>16</v>
      </c>
      <c r="E160" s="165" t="s">
        <v>23</v>
      </c>
      <c r="F160" s="165" t="s">
        <v>24</v>
      </c>
      <c r="G160" s="165" t="s">
        <v>17</v>
      </c>
      <c r="H160" s="166" t="s">
        <v>18</v>
      </c>
      <c r="I160" s="59" t="e">
        <f>(E160+G160)*4+F160*9</f>
        <v>#VALUE!</v>
      </c>
    </row>
    <row r="161" spans="1:9" s="6" customFormat="1" ht="36" customHeight="1">
      <c r="A161" s="165"/>
      <c r="B161" s="167" t="s">
        <v>19</v>
      </c>
      <c r="C161" s="165"/>
      <c r="D161" s="165"/>
      <c r="E161" s="165"/>
      <c r="F161" s="165"/>
      <c r="G161" s="165"/>
      <c r="H161" s="166"/>
      <c r="I161" s="59"/>
    </row>
    <row r="162" spans="1:9" s="6" customFormat="1" ht="36" customHeight="1">
      <c r="A162" s="165"/>
      <c r="B162" s="167"/>
      <c r="C162" s="165"/>
      <c r="D162" s="165"/>
      <c r="E162" s="64" t="s">
        <v>20</v>
      </c>
      <c r="F162" s="64" t="s">
        <v>20</v>
      </c>
      <c r="G162" s="64" t="s">
        <v>20</v>
      </c>
      <c r="H162" s="166"/>
      <c r="I162" s="59"/>
    </row>
    <row r="163" spans="1:9" s="6" customFormat="1" ht="33" customHeight="1">
      <c r="A163" s="165"/>
      <c r="B163" s="167"/>
      <c r="C163" s="165"/>
      <c r="D163" s="165"/>
      <c r="E163" s="64" t="s">
        <v>19</v>
      </c>
      <c r="F163" s="64" t="s">
        <v>19</v>
      </c>
      <c r="G163" s="64" t="s">
        <v>19</v>
      </c>
      <c r="H163" s="166"/>
      <c r="I163" s="59" t="e">
        <f>(E163+G163)*4+F163*9</f>
        <v>#VALUE!</v>
      </c>
    </row>
    <row r="164" spans="1:9" s="6" customFormat="1" ht="24" customHeight="1">
      <c r="A164" s="168" t="s">
        <v>7</v>
      </c>
      <c r="B164" s="168"/>
      <c r="C164" s="168"/>
      <c r="D164" s="168"/>
      <c r="E164" s="168"/>
      <c r="F164" s="168"/>
      <c r="G164" s="168"/>
      <c r="H164" s="168"/>
      <c r="I164" s="168"/>
    </row>
    <row r="165" spans="1:9" s="6" customFormat="1" ht="24" customHeight="1">
      <c r="A165" s="169" t="s">
        <v>25</v>
      </c>
      <c r="B165" s="169"/>
      <c r="C165" s="169"/>
      <c r="D165" s="169"/>
      <c r="E165" s="169"/>
      <c r="F165" s="169"/>
      <c r="G165" s="169"/>
      <c r="H165" s="169"/>
      <c r="I165" s="133"/>
    </row>
    <row r="166" spans="1:9" s="6" customFormat="1" ht="30" customHeight="1">
      <c r="A166" s="129" t="s">
        <v>58</v>
      </c>
      <c r="B166" s="30" t="s">
        <v>136</v>
      </c>
      <c r="C166" s="77" t="s">
        <v>82</v>
      </c>
      <c r="D166" s="77" t="s">
        <v>97</v>
      </c>
      <c r="E166" s="61">
        <v>8.2100000000000009</v>
      </c>
      <c r="F166" s="61">
        <v>10.36</v>
      </c>
      <c r="G166" s="61">
        <v>29.6</v>
      </c>
      <c r="H166" s="61">
        <v>244.2</v>
      </c>
      <c r="I166" s="92"/>
    </row>
    <row r="167" spans="1:9" s="6" customFormat="1" ht="30" customHeight="1">
      <c r="A167" s="129" t="s">
        <v>144</v>
      </c>
      <c r="B167" s="91" t="s">
        <v>164</v>
      </c>
      <c r="C167" s="67" t="s">
        <v>82</v>
      </c>
      <c r="D167" s="77" t="s">
        <v>89</v>
      </c>
      <c r="E167" s="61">
        <v>2.2000000000000002</v>
      </c>
      <c r="F167" s="61">
        <v>1.2</v>
      </c>
      <c r="G167" s="61">
        <v>16.8</v>
      </c>
      <c r="H167" s="61">
        <v>86.8</v>
      </c>
      <c r="I167" s="92"/>
    </row>
    <row r="168" spans="1:9" s="6" customFormat="1" ht="30" customHeight="1">
      <c r="A168" s="76" t="s">
        <v>43</v>
      </c>
      <c r="B168" s="97">
        <v>200</v>
      </c>
      <c r="C168" s="97">
        <v>2008</v>
      </c>
      <c r="D168" s="97">
        <v>431</v>
      </c>
      <c r="E168" s="98">
        <v>0.2</v>
      </c>
      <c r="F168" s="98">
        <v>0.1</v>
      </c>
      <c r="G168" s="98">
        <v>15</v>
      </c>
      <c r="H168" s="98">
        <v>60</v>
      </c>
      <c r="I168" s="92"/>
    </row>
    <row r="169" spans="1:9" s="6" customFormat="1" ht="30" customHeight="1">
      <c r="A169" s="76" t="s">
        <v>114</v>
      </c>
      <c r="B169" s="150">
        <v>200</v>
      </c>
      <c r="C169" s="77" t="s">
        <v>82</v>
      </c>
      <c r="D169" s="137" t="s">
        <v>168</v>
      </c>
      <c r="E169" s="61">
        <v>5.92</v>
      </c>
      <c r="F169" s="61">
        <v>5.08</v>
      </c>
      <c r="G169" s="61">
        <v>9.3800000000000008</v>
      </c>
      <c r="H169" s="61">
        <v>107.56</v>
      </c>
      <c r="I169" s="92"/>
    </row>
    <row r="170" spans="1:9" s="6" customFormat="1" ht="30" customHeight="1">
      <c r="A170" s="93" t="s">
        <v>11</v>
      </c>
      <c r="B170" s="63">
        <v>600</v>
      </c>
      <c r="C170" s="89"/>
      <c r="D170" s="89"/>
      <c r="E170" s="65">
        <f>SUM(E166:E169)</f>
        <v>16.53</v>
      </c>
      <c r="F170" s="65">
        <f>SUM(F166:F169)</f>
        <v>16.739999999999998</v>
      </c>
      <c r="G170" s="65">
        <f>SUM(G166:G169)</f>
        <v>70.78</v>
      </c>
      <c r="H170" s="65">
        <f>SUM(H166:H169)</f>
        <v>498.56</v>
      </c>
      <c r="I170" s="92"/>
    </row>
    <row r="171" spans="1:9" s="6" customFormat="1" ht="18" customHeight="1">
      <c r="A171" s="160" t="s">
        <v>21</v>
      </c>
      <c r="B171" s="160"/>
      <c r="C171" s="160"/>
      <c r="D171" s="160"/>
      <c r="E171" s="160"/>
      <c r="F171" s="160"/>
      <c r="G171" s="160"/>
      <c r="H171" s="160"/>
      <c r="I171" s="160"/>
    </row>
    <row r="172" spans="1:9" s="7" customFormat="1" ht="39" customHeight="1">
      <c r="A172" s="129" t="s">
        <v>108</v>
      </c>
      <c r="B172" s="67">
        <v>60</v>
      </c>
      <c r="C172" s="67" t="s">
        <v>82</v>
      </c>
      <c r="D172" s="67" t="s">
        <v>169</v>
      </c>
      <c r="E172" s="68">
        <v>0.71</v>
      </c>
      <c r="F172" s="68">
        <v>3.2</v>
      </c>
      <c r="G172" s="68">
        <v>4.5999999999999996</v>
      </c>
      <c r="H172" s="69">
        <v>52.2</v>
      </c>
      <c r="I172" s="59">
        <f>(E172+G172)*4+F172*9</f>
        <v>50.04</v>
      </c>
    </row>
    <row r="173" spans="1:9" s="7" customFormat="1" ht="36" customHeight="1">
      <c r="A173" s="129" t="s">
        <v>106</v>
      </c>
      <c r="B173" s="67" t="s">
        <v>145</v>
      </c>
      <c r="C173" s="67">
        <v>2008</v>
      </c>
      <c r="D173" s="67" t="s">
        <v>134</v>
      </c>
      <c r="E173" s="68">
        <v>4.78</v>
      </c>
      <c r="F173" s="68">
        <v>2.27</v>
      </c>
      <c r="G173" s="68">
        <v>15.68</v>
      </c>
      <c r="H173" s="69">
        <v>103</v>
      </c>
      <c r="I173" s="59">
        <f>(E173+G173)*4+F173*9</f>
        <v>102.27000000000001</v>
      </c>
    </row>
    <row r="174" spans="1:9" s="7" customFormat="1" ht="36" customHeight="1">
      <c r="A174" s="130" t="s">
        <v>110</v>
      </c>
      <c r="B174" s="136" t="s">
        <v>137</v>
      </c>
      <c r="C174" s="136" t="s">
        <v>82</v>
      </c>
      <c r="D174" s="94" t="s">
        <v>111</v>
      </c>
      <c r="E174" s="69">
        <v>7.1</v>
      </c>
      <c r="F174" s="69">
        <v>10.210000000000001</v>
      </c>
      <c r="G174" s="69">
        <v>9.4600000000000009</v>
      </c>
      <c r="H174" s="69">
        <v>180</v>
      </c>
      <c r="I174" s="59">
        <f>(E174+G174)*4+F174*9</f>
        <v>158.13000000000002</v>
      </c>
    </row>
    <row r="175" spans="1:9" s="7" customFormat="1" ht="36" customHeight="1">
      <c r="A175" s="130" t="s">
        <v>139</v>
      </c>
      <c r="B175" s="115">
        <v>150</v>
      </c>
      <c r="C175" s="115" t="s">
        <v>82</v>
      </c>
      <c r="D175" s="115" t="s">
        <v>127</v>
      </c>
      <c r="E175" s="117">
        <v>3.6</v>
      </c>
      <c r="F175" s="117">
        <v>4.5999999999999996</v>
      </c>
      <c r="G175" s="117">
        <v>10.4</v>
      </c>
      <c r="H175" s="117">
        <v>97.4</v>
      </c>
      <c r="I175" s="59"/>
    </row>
    <row r="176" spans="1:9" s="7" customFormat="1" ht="36" customHeight="1">
      <c r="A176" s="105" t="s">
        <v>44</v>
      </c>
      <c r="B176" s="101">
        <v>40</v>
      </c>
      <c r="C176" s="101" t="s">
        <v>82</v>
      </c>
      <c r="D176" s="101" t="s">
        <v>86</v>
      </c>
      <c r="E176" s="102">
        <v>3.2</v>
      </c>
      <c r="F176" s="102">
        <v>1.7</v>
      </c>
      <c r="G176" s="102">
        <v>20.399999999999999</v>
      </c>
      <c r="H176" s="102">
        <v>92</v>
      </c>
      <c r="I176" s="59">
        <f>(E176+G176)*4+F176*9</f>
        <v>109.69999999999999</v>
      </c>
    </row>
    <row r="177" spans="1:9" s="7" customFormat="1" ht="36" customHeight="1">
      <c r="A177" s="106" t="s">
        <v>42</v>
      </c>
      <c r="B177" s="107">
        <v>50</v>
      </c>
      <c r="C177" s="107" t="s">
        <v>82</v>
      </c>
      <c r="D177" s="108" t="s">
        <v>85</v>
      </c>
      <c r="E177" s="109">
        <v>4</v>
      </c>
      <c r="F177" s="109">
        <v>2.3199999999999998</v>
      </c>
      <c r="G177" s="109">
        <v>25.98</v>
      </c>
      <c r="H177" s="109">
        <v>136</v>
      </c>
      <c r="I177" s="59">
        <f>(E177+G177)*4+F177*9</f>
        <v>140.80000000000001</v>
      </c>
    </row>
    <row r="178" spans="1:9" s="7" customFormat="1" ht="36" customHeight="1">
      <c r="A178" s="76" t="s">
        <v>46</v>
      </c>
      <c r="B178" s="100">
        <v>100</v>
      </c>
      <c r="C178" s="100">
        <v>2011</v>
      </c>
      <c r="D178" s="100">
        <v>338</v>
      </c>
      <c r="E178" s="98">
        <v>0.4</v>
      </c>
      <c r="F178" s="98">
        <v>0.4</v>
      </c>
      <c r="G178" s="98">
        <v>9.8000000000000007</v>
      </c>
      <c r="H178" s="98">
        <v>44.4</v>
      </c>
      <c r="I178" s="59"/>
    </row>
    <row r="179" spans="1:9" s="7" customFormat="1" ht="36" customHeight="1">
      <c r="A179" s="114" t="s">
        <v>100</v>
      </c>
      <c r="B179" s="80">
        <v>200</v>
      </c>
      <c r="C179" s="67" t="s">
        <v>82</v>
      </c>
      <c r="D179" s="80" t="s">
        <v>88</v>
      </c>
      <c r="E179" s="69">
        <v>0.2</v>
      </c>
      <c r="F179" s="69">
        <v>0.2</v>
      </c>
      <c r="G179" s="69">
        <v>20.100000000000001</v>
      </c>
      <c r="H179" s="69">
        <v>87.8</v>
      </c>
      <c r="I179" s="59">
        <f>(E179+G179)*4+F179*9</f>
        <v>83</v>
      </c>
    </row>
    <row r="180" spans="1:9" s="7" customFormat="1" ht="36" customHeight="1">
      <c r="A180" s="62" t="s">
        <v>11</v>
      </c>
      <c r="B180" s="95">
        <v>930</v>
      </c>
      <c r="C180" s="80"/>
      <c r="D180" s="80"/>
      <c r="E180" s="81">
        <f>SUM(E172:E179)</f>
        <v>23.99</v>
      </c>
      <c r="F180" s="81">
        <f>SUM(F172:F179)</f>
        <v>24.9</v>
      </c>
      <c r="G180" s="81">
        <f>SUM(G172:G179)</f>
        <v>116.41999999999999</v>
      </c>
      <c r="H180" s="81">
        <f>SUM(H172:H179)</f>
        <v>792.8</v>
      </c>
      <c r="I180" s="59"/>
    </row>
    <row r="181" spans="1:9" s="7" customFormat="1" ht="36" customHeight="1">
      <c r="A181" s="162" t="s">
        <v>9</v>
      </c>
      <c r="B181" s="162"/>
      <c r="C181" s="80"/>
      <c r="D181" s="80"/>
      <c r="E181" s="81">
        <f>E170+E180</f>
        <v>40.519999999999996</v>
      </c>
      <c r="F181" s="81">
        <f>F170+F180</f>
        <v>41.64</v>
      </c>
      <c r="G181" s="81">
        <f>G170+G180</f>
        <v>187.2</v>
      </c>
      <c r="H181" s="81">
        <f>H170+H180</f>
        <v>1291.3599999999999</v>
      </c>
      <c r="I181" s="59">
        <f>(E181+G181)*4+F181*9</f>
        <v>1285.6399999999999</v>
      </c>
    </row>
    <row r="182" spans="1:9" hidden="1">
      <c r="A182" s="82"/>
      <c r="B182" s="63"/>
      <c r="C182" s="63"/>
      <c r="D182" s="63"/>
      <c r="E182" s="83">
        <f>E181*4/$H$60</f>
        <v>0.1190294342283062</v>
      </c>
      <c r="F182" s="83">
        <f>F181*9/$H$60</f>
        <v>0.27521884730626872</v>
      </c>
      <c r="G182" s="83">
        <f>G181*4/$H$60</f>
        <v>0.54990893602021029</v>
      </c>
      <c r="H182" s="84"/>
      <c r="I182" s="59">
        <f>(E182+G182)*4+F182*9</f>
        <v>5.1527231067504848</v>
      </c>
    </row>
    <row r="183" spans="1:9">
      <c r="A183" s="82"/>
      <c r="B183" s="63"/>
      <c r="C183" s="63"/>
      <c r="D183" s="63"/>
      <c r="E183" s="63"/>
      <c r="F183" s="63"/>
      <c r="G183" s="63"/>
      <c r="H183" s="63"/>
      <c r="I183" s="59">
        <f>(E183+G183)*4+F183*9</f>
        <v>0</v>
      </c>
    </row>
    <row r="184" spans="1:9">
      <c r="A184" s="82"/>
      <c r="B184" s="63"/>
      <c r="C184" s="85"/>
      <c r="D184" s="63"/>
      <c r="E184" s="63"/>
      <c r="F184" s="63"/>
      <c r="G184" s="63"/>
      <c r="H184" s="84"/>
      <c r="I184" s="59">
        <f>(E184+G184)*4+F184*9</f>
        <v>0</v>
      </c>
    </row>
    <row r="185" spans="1:9" s="6" customFormat="1" ht="36" customHeight="1">
      <c r="A185" s="165" t="s">
        <v>13</v>
      </c>
      <c r="B185" s="64" t="s">
        <v>14</v>
      </c>
      <c r="C185" s="165" t="s">
        <v>15</v>
      </c>
      <c r="D185" s="165" t="s">
        <v>16</v>
      </c>
      <c r="E185" s="165" t="s">
        <v>23</v>
      </c>
      <c r="F185" s="165" t="s">
        <v>24</v>
      </c>
      <c r="G185" s="165" t="s">
        <v>17</v>
      </c>
      <c r="H185" s="166" t="s">
        <v>18</v>
      </c>
      <c r="I185" s="59" t="e">
        <f>(E185+G185)*4+F185*9</f>
        <v>#VALUE!</v>
      </c>
    </row>
    <row r="186" spans="1:9" s="6" customFormat="1" ht="36" customHeight="1">
      <c r="A186" s="165"/>
      <c r="B186" s="167" t="s">
        <v>19</v>
      </c>
      <c r="C186" s="165"/>
      <c r="D186" s="165"/>
      <c r="E186" s="165"/>
      <c r="F186" s="165"/>
      <c r="G186" s="165"/>
      <c r="H186" s="166"/>
      <c r="I186" s="59"/>
    </row>
    <row r="187" spans="1:9" s="6" customFormat="1" ht="36" customHeight="1">
      <c r="A187" s="165"/>
      <c r="B187" s="167"/>
      <c r="C187" s="165"/>
      <c r="D187" s="165"/>
      <c r="E187" s="64" t="s">
        <v>20</v>
      </c>
      <c r="F187" s="64" t="s">
        <v>20</v>
      </c>
      <c r="G187" s="64">
        <v>7</v>
      </c>
      <c r="H187" s="166"/>
      <c r="I187" s="59"/>
    </row>
    <row r="188" spans="1:9" s="6" customFormat="1" ht="30" customHeight="1">
      <c r="A188" s="165"/>
      <c r="B188" s="167"/>
      <c r="C188" s="165"/>
      <c r="D188" s="165"/>
      <c r="E188" s="64" t="s">
        <v>19</v>
      </c>
      <c r="F188" s="64" t="s">
        <v>19</v>
      </c>
      <c r="G188" s="64" t="s">
        <v>19</v>
      </c>
      <c r="H188" s="166"/>
      <c r="I188" s="59" t="e">
        <f>(E188+G188)*4+F188*9</f>
        <v>#VALUE!</v>
      </c>
    </row>
    <row r="189" spans="1:9" s="6" customFormat="1" ht="24" customHeight="1">
      <c r="A189" s="161" t="s">
        <v>8</v>
      </c>
      <c r="B189" s="161"/>
      <c r="C189" s="161"/>
      <c r="D189" s="161"/>
      <c r="E189" s="161"/>
      <c r="F189" s="161"/>
      <c r="G189" s="161"/>
      <c r="H189" s="161"/>
      <c r="I189" s="161"/>
    </row>
    <row r="190" spans="1:9" s="6" customFormat="1" ht="18" customHeight="1">
      <c r="A190" s="161" t="s">
        <v>25</v>
      </c>
      <c r="B190" s="161"/>
      <c r="C190" s="161"/>
      <c r="D190" s="161"/>
      <c r="E190" s="161"/>
      <c r="F190" s="161"/>
      <c r="G190" s="161"/>
      <c r="H190" s="161"/>
      <c r="I190" s="92"/>
    </row>
    <row r="191" spans="1:9" s="6" customFormat="1" ht="30" customHeight="1">
      <c r="A191" s="129" t="s">
        <v>102</v>
      </c>
      <c r="B191" s="77">
        <v>150</v>
      </c>
      <c r="C191" s="77" t="s">
        <v>82</v>
      </c>
      <c r="D191" s="77" t="s">
        <v>150</v>
      </c>
      <c r="E191" s="61">
        <v>10.31</v>
      </c>
      <c r="F191" s="61">
        <v>9.1199999999999992</v>
      </c>
      <c r="G191" s="61">
        <v>35.1</v>
      </c>
      <c r="H191" s="61">
        <v>279.39999999999998</v>
      </c>
      <c r="I191" s="92"/>
    </row>
    <row r="192" spans="1:9" s="6" customFormat="1" ht="30" customHeight="1">
      <c r="A192" s="129" t="s">
        <v>103</v>
      </c>
      <c r="B192" s="80">
        <v>50</v>
      </c>
      <c r="C192" s="77" t="s">
        <v>82</v>
      </c>
      <c r="D192" s="77" t="s">
        <v>135</v>
      </c>
      <c r="E192" s="61">
        <v>5.0999999999999996</v>
      </c>
      <c r="F192" s="61">
        <v>7.15</v>
      </c>
      <c r="G192" s="61">
        <v>10.65</v>
      </c>
      <c r="H192" s="61">
        <v>122.8</v>
      </c>
      <c r="I192" s="92"/>
    </row>
    <row r="193" spans="1:9" s="6" customFormat="1" ht="30" customHeight="1">
      <c r="A193" s="114" t="s">
        <v>47</v>
      </c>
      <c r="B193" s="119">
        <v>200</v>
      </c>
      <c r="C193" s="119">
        <v>2008</v>
      </c>
      <c r="D193" s="119">
        <v>433</v>
      </c>
      <c r="E193" s="61">
        <v>2.9</v>
      </c>
      <c r="F193" s="61">
        <v>2.5</v>
      </c>
      <c r="G193" s="61">
        <v>24.8</v>
      </c>
      <c r="H193" s="61">
        <v>134</v>
      </c>
      <c r="I193" s="92"/>
    </row>
    <row r="194" spans="1:9" s="6" customFormat="1" ht="30" customHeight="1">
      <c r="A194" s="76" t="s">
        <v>67</v>
      </c>
      <c r="B194" s="60">
        <v>100</v>
      </c>
      <c r="C194" s="60">
        <v>2011</v>
      </c>
      <c r="D194" s="60">
        <v>338</v>
      </c>
      <c r="E194" s="61">
        <v>0.4</v>
      </c>
      <c r="F194" s="61">
        <v>0.3</v>
      </c>
      <c r="G194" s="61">
        <v>10.3</v>
      </c>
      <c r="H194" s="61">
        <v>47</v>
      </c>
      <c r="I194" s="92"/>
    </row>
    <row r="195" spans="1:9" s="6" customFormat="1" ht="30" customHeight="1">
      <c r="A195" s="62" t="s">
        <v>11</v>
      </c>
      <c r="B195" s="89">
        <v>500</v>
      </c>
      <c r="C195" s="60"/>
      <c r="D195" s="60"/>
      <c r="E195" s="65">
        <f>SUM(E191:E194)</f>
        <v>18.709999999999997</v>
      </c>
      <c r="F195" s="65">
        <f>SUM(F191:F194)</f>
        <v>19.07</v>
      </c>
      <c r="G195" s="65">
        <f>SUM(G191:G194)</f>
        <v>80.849999999999994</v>
      </c>
      <c r="H195" s="65">
        <f>SUM(H191:H194)</f>
        <v>583.20000000000005</v>
      </c>
      <c r="I195" s="92"/>
    </row>
    <row r="196" spans="1:9" s="6" customFormat="1" ht="24" customHeight="1">
      <c r="A196" s="160" t="s">
        <v>21</v>
      </c>
      <c r="B196" s="160"/>
      <c r="C196" s="160"/>
      <c r="D196" s="160"/>
      <c r="E196" s="160"/>
      <c r="F196" s="160"/>
      <c r="G196" s="160"/>
      <c r="H196" s="160"/>
      <c r="I196" s="160"/>
    </row>
    <row r="197" spans="1:9" s="7" customFormat="1" ht="36" customHeight="1">
      <c r="A197" s="76" t="s">
        <v>118</v>
      </c>
      <c r="B197" s="80">
        <v>60</v>
      </c>
      <c r="C197" s="80">
        <v>2011</v>
      </c>
      <c r="D197" s="80">
        <v>52</v>
      </c>
      <c r="E197" s="117">
        <v>1.7</v>
      </c>
      <c r="F197" s="117">
        <v>3.84</v>
      </c>
      <c r="G197" s="69">
        <v>2.6</v>
      </c>
      <c r="H197" s="69">
        <v>54.4</v>
      </c>
      <c r="I197" s="59">
        <f t="shared" ref="I197:I203" si="3">(E197+G197)*4+F197*9</f>
        <v>51.760000000000005</v>
      </c>
    </row>
    <row r="198" spans="1:9" s="7" customFormat="1" ht="36" customHeight="1">
      <c r="A198" s="76" t="s">
        <v>117</v>
      </c>
      <c r="B198" s="80" t="s">
        <v>54</v>
      </c>
      <c r="C198" s="80">
        <v>2012</v>
      </c>
      <c r="D198" s="80">
        <v>64</v>
      </c>
      <c r="E198" s="117">
        <v>2.5499999999999998</v>
      </c>
      <c r="F198" s="117">
        <v>4.1100000000000003</v>
      </c>
      <c r="G198" s="69">
        <v>9.0399999999999991</v>
      </c>
      <c r="H198" s="69">
        <v>80.8</v>
      </c>
      <c r="I198" s="59">
        <f t="shared" si="3"/>
        <v>83.35</v>
      </c>
    </row>
    <row r="199" spans="1:9" s="7" customFormat="1" ht="36" customHeight="1">
      <c r="A199" s="114" t="s">
        <v>65</v>
      </c>
      <c r="B199" s="119">
        <v>100</v>
      </c>
      <c r="C199" s="67" t="s">
        <v>82</v>
      </c>
      <c r="D199" s="80" t="s">
        <v>94</v>
      </c>
      <c r="E199" s="117">
        <v>8.91</v>
      </c>
      <c r="F199" s="117">
        <v>10.11</v>
      </c>
      <c r="G199" s="69">
        <v>5.3</v>
      </c>
      <c r="H199" s="69">
        <v>161.91999999999999</v>
      </c>
      <c r="I199" s="59">
        <f t="shared" si="3"/>
        <v>147.82999999999998</v>
      </c>
    </row>
    <row r="200" spans="1:9" s="7" customFormat="1" ht="36" customHeight="1">
      <c r="A200" s="114" t="s">
        <v>99</v>
      </c>
      <c r="B200" s="80">
        <v>150</v>
      </c>
      <c r="C200" s="67">
        <v>2024</v>
      </c>
      <c r="D200" s="80" t="s">
        <v>128</v>
      </c>
      <c r="E200" s="69">
        <v>5.0999999999999996</v>
      </c>
      <c r="F200" s="69">
        <v>2.7</v>
      </c>
      <c r="G200" s="69">
        <v>33.700000000000003</v>
      </c>
      <c r="H200" s="69">
        <v>179</v>
      </c>
      <c r="I200" s="59">
        <f t="shared" si="3"/>
        <v>179.50000000000003</v>
      </c>
    </row>
    <row r="201" spans="1:9" s="7" customFormat="1" ht="36" customHeight="1">
      <c r="A201" s="105" t="s">
        <v>44</v>
      </c>
      <c r="B201" s="101">
        <v>40</v>
      </c>
      <c r="C201" s="101" t="s">
        <v>82</v>
      </c>
      <c r="D201" s="101" t="s">
        <v>86</v>
      </c>
      <c r="E201" s="102">
        <v>3.2</v>
      </c>
      <c r="F201" s="102">
        <v>1.7</v>
      </c>
      <c r="G201" s="102">
        <v>20.399999999999999</v>
      </c>
      <c r="H201" s="102">
        <v>92</v>
      </c>
      <c r="I201" s="59">
        <f t="shared" si="3"/>
        <v>109.69999999999999</v>
      </c>
    </row>
    <row r="202" spans="1:9" s="7" customFormat="1" ht="36" customHeight="1">
      <c r="A202" s="106" t="s">
        <v>42</v>
      </c>
      <c r="B202" s="107">
        <v>50</v>
      </c>
      <c r="C202" s="107" t="s">
        <v>82</v>
      </c>
      <c r="D202" s="108" t="s">
        <v>85</v>
      </c>
      <c r="E202" s="109">
        <v>4</v>
      </c>
      <c r="F202" s="109">
        <v>2.3199999999999998</v>
      </c>
      <c r="G202" s="109">
        <v>25.98</v>
      </c>
      <c r="H202" s="109">
        <v>136</v>
      </c>
      <c r="I202" s="59">
        <f t="shared" si="3"/>
        <v>140.80000000000001</v>
      </c>
    </row>
    <row r="203" spans="1:9" s="7" customFormat="1" ht="36" customHeight="1">
      <c r="A203" s="114" t="s">
        <v>123</v>
      </c>
      <c r="B203" s="80">
        <v>200</v>
      </c>
      <c r="C203" s="67" t="s">
        <v>82</v>
      </c>
      <c r="D203" s="80" t="s">
        <v>88</v>
      </c>
      <c r="E203" s="69">
        <v>0.2</v>
      </c>
      <c r="F203" s="69">
        <v>0.2</v>
      </c>
      <c r="G203" s="69">
        <v>20.100000000000001</v>
      </c>
      <c r="H203" s="69">
        <v>87.8</v>
      </c>
      <c r="I203" s="59">
        <f t="shared" si="3"/>
        <v>83</v>
      </c>
    </row>
    <row r="204" spans="1:9" s="7" customFormat="1" ht="36" customHeight="1">
      <c r="A204" s="62" t="s">
        <v>11</v>
      </c>
      <c r="B204" s="63">
        <v>810</v>
      </c>
      <c r="C204" s="80"/>
      <c r="D204" s="80"/>
      <c r="E204" s="81">
        <f>SUM(E197:E203)</f>
        <v>25.659999999999997</v>
      </c>
      <c r="F204" s="81">
        <f>SUM(F197:F203)</f>
        <v>24.979999999999997</v>
      </c>
      <c r="G204" s="81">
        <f>SUM(G197:G203)</f>
        <v>117.12</v>
      </c>
      <c r="H204" s="81">
        <f>SUM(H197:H203)</f>
        <v>791.92</v>
      </c>
      <c r="I204" s="59"/>
    </row>
    <row r="205" spans="1:9" s="7" customFormat="1" ht="33" customHeight="1">
      <c r="A205" s="162" t="s">
        <v>2</v>
      </c>
      <c r="B205" s="162"/>
      <c r="C205" s="80"/>
      <c r="D205" s="80"/>
      <c r="E205" s="81">
        <f>E195+E204</f>
        <v>44.36999999999999</v>
      </c>
      <c r="F205" s="81">
        <f>F195+F204</f>
        <v>44.05</v>
      </c>
      <c r="G205" s="81">
        <f>G195+G204</f>
        <v>197.97</v>
      </c>
      <c r="H205" s="81">
        <f>H195+H204</f>
        <v>1375.12</v>
      </c>
      <c r="I205" s="59">
        <f>(E205+G205)*4+F205*9</f>
        <v>1365.81</v>
      </c>
    </row>
    <row r="206" spans="1:9" s="7" customFormat="1" ht="33" customHeight="1">
      <c r="A206" s="82"/>
      <c r="B206" s="82"/>
      <c r="C206" s="80"/>
      <c r="D206" s="80"/>
      <c r="E206" s="81"/>
      <c r="F206" s="81"/>
      <c r="G206" s="81"/>
      <c r="H206" s="84"/>
      <c r="I206" s="59"/>
    </row>
    <row r="207" spans="1:9">
      <c r="A207" s="82"/>
      <c r="B207" s="63"/>
      <c r="C207" s="85"/>
      <c r="D207" s="63"/>
      <c r="E207" s="63"/>
      <c r="F207" s="63"/>
      <c r="G207" s="63"/>
      <c r="H207" s="84"/>
      <c r="I207" s="59">
        <f>(E207+G207)*4+F207*9</f>
        <v>0</v>
      </c>
    </row>
    <row r="208" spans="1:9" s="7" customFormat="1" ht="36" customHeight="1">
      <c r="A208" s="165" t="s">
        <v>13</v>
      </c>
      <c r="B208" s="64" t="s">
        <v>14</v>
      </c>
      <c r="C208" s="165" t="s">
        <v>15</v>
      </c>
      <c r="D208" s="165" t="s">
        <v>16</v>
      </c>
      <c r="E208" s="165" t="s">
        <v>23</v>
      </c>
      <c r="F208" s="165" t="s">
        <v>24</v>
      </c>
      <c r="G208" s="165" t="s">
        <v>17</v>
      </c>
      <c r="H208" s="166" t="s">
        <v>18</v>
      </c>
      <c r="I208" s="59" t="e">
        <f>(E208+G208)*4+F208*9</f>
        <v>#VALUE!</v>
      </c>
    </row>
    <row r="209" spans="1:9" s="7" customFormat="1" ht="36" customHeight="1">
      <c r="A209" s="165"/>
      <c r="B209" s="167" t="s">
        <v>19</v>
      </c>
      <c r="C209" s="165"/>
      <c r="D209" s="165"/>
      <c r="E209" s="165"/>
      <c r="F209" s="165"/>
      <c r="G209" s="165"/>
      <c r="H209" s="166"/>
      <c r="I209" s="59"/>
    </row>
    <row r="210" spans="1:9" s="7" customFormat="1" ht="36" customHeight="1">
      <c r="A210" s="165"/>
      <c r="B210" s="167"/>
      <c r="C210" s="165"/>
      <c r="D210" s="165"/>
      <c r="E210" s="64" t="s">
        <v>20</v>
      </c>
      <c r="F210" s="64" t="s">
        <v>20</v>
      </c>
      <c r="G210" s="64" t="s">
        <v>20</v>
      </c>
      <c r="H210" s="166"/>
      <c r="I210" s="59"/>
    </row>
    <row r="211" spans="1:9" s="7" customFormat="1" ht="36" customHeight="1">
      <c r="A211" s="165"/>
      <c r="B211" s="167"/>
      <c r="C211" s="165"/>
      <c r="D211" s="165"/>
      <c r="E211" s="64" t="s">
        <v>19</v>
      </c>
      <c r="F211" s="64" t="s">
        <v>19</v>
      </c>
      <c r="G211" s="64" t="s">
        <v>19</v>
      </c>
      <c r="H211" s="166"/>
      <c r="I211" s="59" t="e">
        <f>(E211+G211)*4+F211*9</f>
        <v>#VALUE!</v>
      </c>
    </row>
    <row r="212" spans="1:9" s="7" customFormat="1" ht="24" customHeight="1">
      <c r="A212" s="161" t="s">
        <v>10</v>
      </c>
      <c r="B212" s="161"/>
      <c r="C212" s="161"/>
      <c r="D212" s="161"/>
      <c r="E212" s="161"/>
      <c r="F212" s="161"/>
      <c r="G212" s="161"/>
      <c r="H212" s="161"/>
      <c r="I212" s="161"/>
    </row>
    <row r="213" spans="1:9" s="7" customFormat="1" ht="24" customHeight="1">
      <c r="A213" s="161" t="s">
        <v>25</v>
      </c>
      <c r="B213" s="161"/>
      <c r="C213" s="161"/>
      <c r="D213" s="161"/>
      <c r="E213" s="161"/>
      <c r="F213" s="161"/>
      <c r="G213" s="161"/>
      <c r="H213" s="161"/>
      <c r="I213" s="138"/>
    </row>
    <row r="214" spans="1:9" s="7" customFormat="1" ht="30" customHeight="1">
      <c r="A214" s="76" t="s">
        <v>146</v>
      </c>
      <c r="B214" s="30" t="s">
        <v>148</v>
      </c>
      <c r="C214" s="30" t="s">
        <v>82</v>
      </c>
      <c r="D214" s="30" t="s">
        <v>159</v>
      </c>
      <c r="E214" s="98">
        <v>14.6</v>
      </c>
      <c r="F214" s="98">
        <v>14.28</v>
      </c>
      <c r="G214" s="98">
        <v>29.77</v>
      </c>
      <c r="H214" s="98">
        <v>305.77999999999997</v>
      </c>
      <c r="I214" s="92"/>
    </row>
    <row r="215" spans="1:9" s="7" customFormat="1" ht="30" customHeight="1">
      <c r="A215" s="145" t="s">
        <v>42</v>
      </c>
      <c r="B215" s="111">
        <v>25</v>
      </c>
      <c r="C215" s="111" t="s">
        <v>82</v>
      </c>
      <c r="D215" s="112" t="s">
        <v>91</v>
      </c>
      <c r="E215" s="113">
        <v>2</v>
      </c>
      <c r="F215" s="113">
        <v>1.1599999999999999</v>
      </c>
      <c r="G215" s="113">
        <v>12.99</v>
      </c>
      <c r="H215" s="113">
        <v>68</v>
      </c>
      <c r="I215" s="92"/>
    </row>
    <row r="216" spans="1:9" s="7" customFormat="1" ht="30" customHeight="1">
      <c r="A216" s="76" t="s">
        <v>53</v>
      </c>
      <c r="B216" s="30">
        <v>200</v>
      </c>
      <c r="C216" s="30">
        <v>2008</v>
      </c>
      <c r="D216" s="30">
        <v>430</v>
      </c>
      <c r="E216" s="98">
        <v>0.28999999999999998</v>
      </c>
      <c r="F216" s="98">
        <v>0.1</v>
      </c>
      <c r="G216" s="98">
        <v>14.69</v>
      </c>
      <c r="H216" s="98">
        <v>59.9</v>
      </c>
      <c r="I216" s="92"/>
    </row>
    <row r="217" spans="1:9" s="7" customFormat="1" ht="30" customHeight="1">
      <c r="A217" s="76" t="s">
        <v>46</v>
      </c>
      <c r="B217" s="100">
        <v>100</v>
      </c>
      <c r="C217" s="100">
        <v>2011</v>
      </c>
      <c r="D217" s="100">
        <v>338</v>
      </c>
      <c r="E217" s="98">
        <v>0.4</v>
      </c>
      <c r="F217" s="98">
        <v>0.4</v>
      </c>
      <c r="G217" s="98">
        <v>9.8000000000000007</v>
      </c>
      <c r="H217" s="98">
        <v>44.4</v>
      </c>
      <c r="I217" s="92"/>
    </row>
    <row r="218" spans="1:9" s="7" customFormat="1" ht="30" customHeight="1">
      <c r="A218" s="62" t="s">
        <v>11</v>
      </c>
      <c r="B218" s="89">
        <v>500</v>
      </c>
      <c r="C218" s="60"/>
      <c r="D218" s="60"/>
      <c r="E218" s="65">
        <f>SUM(E214:E217)</f>
        <v>17.29</v>
      </c>
      <c r="F218" s="65">
        <f>SUM(F214:F217)</f>
        <v>15.94</v>
      </c>
      <c r="G218" s="65">
        <f>SUM(G214:G217)</f>
        <v>67.25</v>
      </c>
      <c r="H218" s="65">
        <f>SUM(H214:H217)</f>
        <v>478.07999999999993</v>
      </c>
      <c r="I218" s="92"/>
    </row>
    <row r="219" spans="1:9" s="7" customFormat="1" ht="24" customHeight="1">
      <c r="A219" s="160" t="s">
        <v>21</v>
      </c>
      <c r="B219" s="160"/>
      <c r="C219" s="160"/>
      <c r="D219" s="160"/>
      <c r="E219" s="160"/>
      <c r="F219" s="160"/>
      <c r="G219" s="160"/>
      <c r="H219" s="160"/>
      <c r="I219" s="160"/>
    </row>
    <row r="220" spans="1:9" s="7" customFormat="1" ht="36" customHeight="1">
      <c r="A220" s="129" t="s">
        <v>104</v>
      </c>
      <c r="B220" s="94">
        <v>60</v>
      </c>
      <c r="C220" s="94" t="s">
        <v>82</v>
      </c>
      <c r="D220" s="94" t="s">
        <v>129</v>
      </c>
      <c r="E220" s="69">
        <v>3.3</v>
      </c>
      <c r="F220" s="69">
        <v>3.6</v>
      </c>
      <c r="G220" s="69">
        <v>4.2</v>
      </c>
      <c r="H220" s="69">
        <v>72.400000000000006</v>
      </c>
      <c r="I220" s="59">
        <f t="shared" ref="I220:I225" si="4">(E220+G220)*4+F220*9</f>
        <v>62.4</v>
      </c>
    </row>
    <row r="221" spans="1:9" s="7" customFormat="1" ht="36" customHeight="1">
      <c r="A221" s="129" t="s">
        <v>109</v>
      </c>
      <c r="B221" s="94" t="s">
        <v>54</v>
      </c>
      <c r="C221" s="94">
        <v>2008</v>
      </c>
      <c r="D221" s="94">
        <v>76</v>
      </c>
      <c r="E221" s="69">
        <v>3.27</v>
      </c>
      <c r="F221" s="69">
        <v>4.8</v>
      </c>
      <c r="G221" s="69">
        <v>11.2</v>
      </c>
      <c r="H221" s="69">
        <v>94</v>
      </c>
      <c r="I221" s="59">
        <f t="shared" si="4"/>
        <v>101.07999999999998</v>
      </c>
    </row>
    <row r="222" spans="1:9" s="7" customFormat="1" ht="36" customHeight="1">
      <c r="A222" s="134" t="s">
        <v>113</v>
      </c>
      <c r="B222" s="119">
        <v>240</v>
      </c>
      <c r="C222" s="80" t="s">
        <v>82</v>
      </c>
      <c r="D222" s="80" t="s">
        <v>130</v>
      </c>
      <c r="E222" s="69">
        <v>9.4</v>
      </c>
      <c r="F222" s="69">
        <v>12.72</v>
      </c>
      <c r="G222" s="69">
        <v>35.200000000000003</v>
      </c>
      <c r="H222" s="69">
        <v>237.1</v>
      </c>
      <c r="I222" s="59">
        <f t="shared" si="4"/>
        <v>292.88</v>
      </c>
    </row>
    <row r="223" spans="1:9" s="7" customFormat="1" ht="36" customHeight="1">
      <c r="A223" s="105" t="s">
        <v>44</v>
      </c>
      <c r="B223" s="101">
        <v>40</v>
      </c>
      <c r="C223" s="101" t="s">
        <v>82</v>
      </c>
      <c r="D223" s="101" t="s">
        <v>86</v>
      </c>
      <c r="E223" s="102">
        <v>3.2</v>
      </c>
      <c r="F223" s="102">
        <v>1.7</v>
      </c>
      <c r="G223" s="102">
        <v>20.399999999999999</v>
      </c>
      <c r="H223" s="102">
        <v>92</v>
      </c>
      <c r="I223" s="59">
        <f t="shared" si="4"/>
        <v>109.69999999999999</v>
      </c>
    </row>
    <row r="224" spans="1:9" s="7" customFormat="1" ht="36" customHeight="1">
      <c r="A224" s="106" t="s">
        <v>42</v>
      </c>
      <c r="B224" s="107">
        <v>50</v>
      </c>
      <c r="C224" s="107" t="s">
        <v>82</v>
      </c>
      <c r="D224" s="108" t="s">
        <v>85</v>
      </c>
      <c r="E224" s="109">
        <v>4</v>
      </c>
      <c r="F224" s="109">
        <v>2.3199999999999998</v>
      </c>
      <c r="G224" s="109">
        <v>25.98</v>
      </c>
      <c r="H224" s="109">
        <v>136</v>
      </c>
      <c r="I224" s="59">
        <f t="shared" si="4"/>
        <v>140.80000000000001</v>
      </c>
    </row>
    <row r="225" spans="1:9" s="7" customFormat="1" ht="36" customHeight="1">
      <c r="A225" s="79" t="s">
        <v>52</v>
      </c>
      <c r="B225" s="80">
        <v>200</v>
      </c>
      <c r="C225" s="80" t="s">
        <v>82</v>
      </c>
      <c r="D225" s="80" t="s">
        <v>160</v>
      </c>
      <c r="E225" s="69">
        <v>1</v>
      </c>
      <c r="F225" s="69">
        <v>0.2</v>
      </c>
      <c r="G225" s="69">
        <v>15</v>
      </c>
      <c r="H225" s="69">
        <v>76</v>
      </c>
      <c r="I225" s="59">
        <f t="shared" si="4"/>
        <v>65.8</v>
      </c>
    </row>
    <row r="226" spans="1:9" s="7" customFormat="1" ht="36" customHeight="1">
      <c r="A226" s="62" t="s">
        <v>11</v>
      </c>
      <c r="B226" s="89">
        <v>800</v>
      </c>
      <c r="C226" s="89"/>
      <c r="D226" s="89"/>
      <c r="E226" s="65">
        <f>SUM(E220:E225)</f>
        <v>24.17</v>
      </c>
      <c r="F226" s="65">
        <f>SUM(F220:F225)</f>
        <v>25.34</v>
      </c>
      <c r="G226" s="65">
        <f>SUM(G220:G225)</f>
        <v>111.98</v>
      </c>
      <c r="H226" s="65">
        <f>SUM(H220:H225)</f>
        <v>707.5</v>
      </c>
      <c r="I226" s="59"/>
    </row>
    <row r="227" spans="1:9" s="7" customFormat="1" ht="36" customHeight="1">
      <c r="A227" s="162" t="s">
        <v>2</v>
      </c>
      <c r="B227" s="162"/>
      <c r="C227" s="80"/>
      <c r="D227" s="80"/>
      <c r="E227" s="81">
        <f>E218+E226</f>
        <v>41.46</v>
      </c>
      <c r="F227" s="81">
        <f>F218+F226</f>
        <v>41.28</v>
      </c>
      <c r="G227" s="81">
        <f>G218+G226</f>
        <v>179.23000000000002</v>
      </c>
      <c r="H227" s="81">
        <f>H218+H226</f>
        <v>1185.58</v>
      </c>
      <c r="I227" s="59">
        <f>(E227+G227)*4+F227*9</f>
        <v>1254.2800000000002</v>
      </c>
    </row>
    <row r="228" spans="1:9" hidden="1">
      <c r="A228" s="82"/>
      <c r="B228" s="63"/>
      <c r="C228" s="63"/>
      <c r="D228" s="63"/>
      <c r="E228" s="83">
        <f>E227*4/$H$60</f>
        <v>0.12179072909934786</v>
      </c>
      <c r="F228" s="83">
        <f>F227*9/$H$60</f>
        <v>0.27283943364079666</v>
      </c>
      <c r="G228" s="83">
        <f>G227*4/$H$60</f>
        <v>0.52649668057105936</v>
      </c>
      <c r="H228" s="84"/>
      <c r="I228" s="59">
        <f>(E228+G228)*4+F228*9</f>
        <v>5.0487045414487985</v>
      </c>
    </row>
    <row r="229" spans="1:9">
      <c r="A229" s="82"/>
      <c r="B229" s="63"/>
      <c r="C229" s="63"/>
      <c r="D229" s="63"/>
      <c r="E229" s="63"/>
      <c r="F229" s="63"/>
      <c r="G229" s="63"/>
      <c r="H229" s="63"/>
      <c r="I229" s="59">
        <f>(E229+G229)*4+F229*9</f>
        <v>0</v>
      </c>
    </row>
    <row r="230" spans="1:9" s="7" customFormat="1" ht="36" customHeight="1">
      <c r="A230" s="165" t="s">
        <v>13</v>
      </c>
      <c r="B230" s="64" t="s">
        <v>14</v>
      </c>
      <c r="C230" s="165" t="s">
        <v>15</v>
      </c>
      <c r="D230" s="165" t="s">
        <v>16</v>
      </c>
      <c r="E230" s="165" t="s">
        <v>23</v>
      </c>
      <c r="F230" s="165" t="s">
        <v>24</v>
      </c>
      <c r="G230" s="165" t="s">
        <v>17</v>
      </c>
      <c r="H230" s="166" t="s">
        <v>18</v>
      </c>
      <c r="I230" s="59" t="e">
        <f>(E230+G230)*4+F230*9</f>
        <v>#VALUE!</v>
      </c>
    </row>
    <row r="231" spans="1:9" s="7" customFormat="1">
      <c r="A231" s="165"/>
      <c r="B231" s="64" t="s">
        <v>19</v>
      </c>
      <c r="C231" s="165"/>
      <c r="D231" s="165"/>
      <c r="E231" s="165"/>
      <c r="F231" s="165"/>
      <c r="G231" s="165"/>
      <c r="H231" s="166"/>
      <c r="I231" s="59"/>
    </row>
    <row r="232" spans="1:9" s="7" customFormat="1">
      <c r="A232" s="165"/>
      <c r="B232" s="165"/>
      <c r="C232" s="165"/>
      <c r="D232" s="165"/>
      <c r="E232" s="64" t="s">
        <v>20</v>
      </c>
      <c r="F232" s="64" t="s">
        <v>20</v>
      </c>
      <c r="G232" s="64" t="s">
        <v>20</v>
      </c>
      <c r="H232" s="166"/>
      <c r="I232" s="59"/>
    </row>
    <row r="233" spans="1:9" s="7" customFormat="1">
      <c r="A233" s="165"/>
      <c r="B233" s="165"/>
      <c r="C233" s="165"/>
      <c r="D233" s="165"/>
      <c r="E233" s="64" t="s">
        <v>19</v>
      </c>
      <c r="F233" s="64" t="s">
        <v>19</v>
      </c>
      <c r="G233" s="64" t="s">
        <v>19</v>
      </c>
      <c r="H233" s="166"/>
      <c r="I233" s="59" t="e">
        <f>(E233+G233)*4+F233*9</f>
        <v>#VALUE!</v>
      </c>
    </row>
    <row r="234" spans="1:9" s="7" customFormat="1" ht="24" customHeight="1">
      <c r="A234" s="160" t="s">
        <v>173</v>
      </c>
      <c r="B234" s="160"/>
      <c r="C234" s="160"/>
      <c r="D234" s="160"/>
      <c r="E234" s="160"/>
      <c r="F234" s="160"/>
      <c r="G234" s="160"/>
      <c r="H234" s="160"/>
      <c r="I234" s="160"/>
    </row>
    <row r="235" spans="1:9" s="7" customFormat="1" ht="30" customHeight="1">
      <c r="A235" s="161" t="s">
        <v>25</v>
      </c>
      <c r="B235" s="161"/>
      <c r="C235" s="161"/>
      <c r="D235" s="161"/>
      <c r="E235" s="161"/>
      <c r="F235" s="161"/>
      <c r="G235" s="161"/>
      <c r="H235" s="161"/>
      <c r="I235" s="86"/>
    </row>
    <row r="236" spans="1:9" s="7" customFormat="1">
      <c r="A236" s="129" t="s">
        <v>174</v>
      </c>
      <c r="B236" s="77">
        <v>150</v>
      </c>
      <c r="C236" s="77" t="s">
        <v>82</v>
      </c>
      <c r="D236" s="77" t="s">
        <v>175</v>
      </c>
      <c r="E236" s="61">
        <v>14.5</v>
      </c>
      <c r="F236" s="61">
        <v>14.27</v>
      </c>
      <c r="G236" s="61">
        <v>8.89</v>
      </c>
      <c r="H236" s="61">
        <v>262.43</v>
      </c>
      <c r="I236" s="86"/>
    </row>
    <row r="237" spans="1:9" s="7" customFormat="1">
      <c r="A237" s="76" t="s">
        <v>176</v>
      </c>
      <c r="B237" s="88" t="s">
        <v>163</v>
      </c>
      <c r="C237" s="77" t="s">
        <v>82</v>
      </c>
      <c r="D237" s="77" t="s">
        <v>177</v>
      </c>
      <c r="E237" s="61">
        <v>3.01</v>
      </c>
      <c r="F237" s="61">
        <v>4.29</v>
      </c>
      <c r="G237" s="61">
        <v>13.56</v>
      </c>
      <c r="H237" s="61">
        <v>105.87</v>
      </c>
      <c r="I237" s="86"/>
    </row>
    <row r="238" spans="1:9" s="7" customFormat="1">
      <c r="A238" s="76" t="s">
        <v>43</v>
      </c>
      <c r="B238" s="30">
        <v>200</v>
      </c>
      <c r="C238" s="30">
        <v>2008</v>
      </c>
      <c r="D238" s="30">
        <v>430</v>
      </c>
      <c r="E238" s="29">
        <v>0.2</v>
      </c>
      <c r="F238" s="29">
        <v>0.1</v>
      </c>
      <c r="G238" s="29">
        <v>15</v>
      </c>
      <c r="H238" s="29">
        <v>60</v>
      </c>
      <c r="I238" s="152"/>
    </row>
    <row r="239" spans="1:9" s="7" customFormat="1">
      <c r="A239" s="130" t="s">
        <v>178</v>
      </c>
      <c r="B239" s="67">
        <v>35</v>
      </c>
      <c r="C239" s="67" t="s">
        <v>82</v>
      </c>
      <c r="D239" s="67" t="s">
        <v>179</v>
      </c>
      <c r="E239" s="68">
        <v>0.63000000000000012</v>
      </c>
      <c r="F239" s="68">
        <v>0.1</v>
      </c>
      <c r="G239" s="68">
        <v>28.2</v>
      </c>
      <c r="H239" s="68">
        <v>101.6</v>
      </c>
      <c r="I239" s="86"/>
    </row>
    <row r="240" spans="1:9" s="7" customFormat="1">
      <c r="A240" s="114" t="s">
        <v>64</v>
      </c>
      <c r="B240" s="60">
        <v>100</v>
      </c>
      <c r="C240" s="60">
        <v>2011</v>
      </c>
      <c r="D240" s="60">
        <v>338</v>
      </c>
      <c r="E240" s="61">
        <v>0.9</v>
      </c>
      <c r="F240" s="61">
        <v>0.2</v>
      </c>
      <c r="G240" s="61">
        <v>8.1</v>
      </c>
      <c r="H240" s="61">
        <v>43</v>
      </c>
      <c r="I240" s="86"/>
    </row>
    <row r="241" spans="1:9" s="7" customFormat="1">
      <c r="A241" s="62" t="s">
        <v>11</v>
      </c>
      <c r="B241" s="89">
        <v>525</v>
      </c>
      <c r="C241" s="89"/>
      <c r="D241" s="89"/>
      <c r="E241" s="65">
        <f>SUM(E236:E240)</f>
        <v>19.239999999999995</v>
      </c>
      <c r="F241" s="65">
        <f>SUM(F236:F240)</f>
        <v>18.96</v>
      </c>
      <c r="G241" s="65">
        <f>SUM(G236:G240)</f>
        <v>73.75</v>
      </c>
      <c r="H241" s="65">
        <f>SUM(H236:H240)</f>
        <v>572.9</v>
      </c>
      <c r="I241" s="86"/>
    </row>
    <row r="242" spans="1:9" s="7" customFormat="1" ht="15">
      <c r="A242" s="160" t="s">
        <v>21</v>
      </c>
      <c r="B242" s="160"/>
      <c r="C242" s="160"/>
      <c r="D242" s="160"/>
      <c r="E242" s="160"/>
      <c r="F242" s="160"/>
      <c r="G242" s="160"/>
      <c r="H242" s="160"/>
      <c r="I242" s="160"/>
    </row>
    <row r="243" spans="1:9" s="7" customFormat="1">
      <c r="A243" s="129" t="s">
        <v>57</v>
      </c>
      <c r="B243" s="67">
        <v>60</v>
      </c>
      <c r="C243" s="67">
        <v>2008</v>
      </c>
      <c r="D243" s="67">
        <v>40</v>
      </c>
      <c r="E243" s="68">
        <v>0.96</v>
      </c>
      <c r="F243" s="68">
        <v>3.06</v>
      </c>
      <c r="G243" s="68">
        <v>4.62</v>
      </c>
      <c r="H243" s="68">
        <v>49.8</v>
      </c>
      <c r="I243" s="59">
        <f t="shared" ref="I243:I248" si="5">(E243+G243)*4+F243*9</f>
        <v>49.86</v>
      </c>
    </row>
    <row r="244" spans="1:9" s="7" customFormat="1">
      <c r="A244" s="76" t="s">
        <v>60</v>
      </c>
      <c r="B244" s="80" t="s">
        <v>48</v>
      </c>
      <c r="C244" s="80">
        <v>2012</v>
      </c>
      <c r="D244" s="80" t="s">
        <v>51</v>
      </c>
      <c r="E244" s="68">
        <v>5.27</v>
      </c>
      <c r="F244" s="68">
        <v>3.74</v>
      </c>
      <c r="G244" s="68">
        <v>15.1</v>
      </c>
      <c r="H244" s="68">
        <v>114.02</v>
      </c>
      <c r="I244" s="59">
        <f t="shared" si="5"/>
        <v>115.13999999999999</v>
      </c>
    </row>
    <row r="245" spans="1:9" s="7" customFormat="1">
      <c r="A245" s="130" t="s">
        <v>180</v>
      </c>
      <c r="B245" s="67">
        <v>240</v>
      </c>
      <c r="C245" s="67" t="s">
        <v>82</v>
      </c>
      <c r="D245" s="67" t="s">
        <v>181</v>
      </c>
      <c r="E245" s="68">
        <v>12.5</v>
      </c>
      <c r="F245" s="68">
        <v>14.94</v>
      </c>
      <c r="G245" s="68">
        <v>23.2</v>
      </c>
      <c r="H245" s="68">
        <v>277.37</v>
      </c>
      <c r="I245" s="59">
        <f t="shared" si="5"/>
        <v>277.26</v>
      </c>
    </row>
    <row r="246" spans="1:9" s="7" customFormat="1">
      <c r="A246" s="105" t="s">
        <v>44</v>
      </c>
      <c r="B246" s="101">
        <v>40</v>
      </c>
      <c r="C246" s="101" t="s">
        <v>82</v>
      </c>
      <c r="D246" s="101" t="s">
        <v>86</v>
      </c>
      <c r="E246" s="102">
        <v>3.2</v>
      </c>
      <c r="F246" s="102">
        <v>1.7</v>
      </c>
      <c r="G246" s="102">
        <v>20.399999999999999</v>
      </c>
      <c r="H246" s="102">
        <v>92</v>
      </c>
      <c r="I246" s="59">
        <f t="shared" si="5"/>
        <v>109.69999999999999</v>
      </c>
    </row>
    <row r="247" spans="1:9" s="7" customFormat="1">
      <c r="A247" s="106" t="s">
        <v>42</v>
      </c>
      <c r="B247" s="107">
        <v>50</v>
      </c>
      <c r="C247" s="107" t="s">
        <v>82</v>
      </c>
      <c r="D247" s="108" t="s">
        <v>85</v>
      </c>
      <c r="E247" s="109">
        <v>4</v>
      </c>
      <c r="F247" s="109">
        <v>2.3199999999999998</v>
      </c>
      <c r="G247" s="109">
        <v>25.98</v>
      </c>
      <c r="H247" s="109">
        <v>136</v>
      </c>
      <c r="I247" s="59">
        <f t="shared" si="5"/>
        <v>140.80000000000001</v>
      </c>
    </row>
    <row r="248" spans="1:9" s="7" customFormat="1">
      <c r="A248" s="114" t="s">
        <v>70</v>
      </c>
      <c r="B248" s="101">
        <v>200</v>
      </c>
      <c r="C248" s="101" t="s">
        <v>82</v>
      </c>
      <c r="D248" s="101" t="s">
        <v>96</v>
      </c>
      <c r="E248" s="102">
        <v>0.6</v>
      </c>
      <c r="F248" s="102">
        <v>0.1</v>
      </c>
      <c r="G248" s="102">
        <v>23.5</v>
      </c>
      <c r="H248" s="102">
        <v>97.2</v>
      </c>
      <c r="I248" s="59">
        <f t="shared" si="5"/>
        <v>97.300000000000011</v>
      </c>
    </row>
    <row r="249" spans="1:9" s="7" customFormat="1">
      <c r="A249" s="62" t="s">
        <v>11</v>
      </c>
      <c r="B249" s="95">
        <v>795</v>
      </c>
      <c r="C249" s="80"/>
      <c r="D249" s="80"/>
      <c r="E249" s="81">
        <f>SUM(E243:E248)</f>
        <v>26.53</v>
      </c>
      <c r="F249" s="81">
        <f>SUM(F243:F248)</f>
        <v>25.860000000000003</v>
      </c>
      <c r="G249" s="81">
        <f>SUM(G243:G248)</f>
        <v>112.8</v>
      </c>
      <c r="H249" s="81">
        <f>SUM(H243:H248)</f>
        <v>766.3900000000001</v>
      </c>
      <c r="I249" s="59"/>
    </row>
    <row r="250" spans="1:9" s="7" customFormat="1">
      <c r="A250" s="162" t="s">
        <v>2</v>
      </c>
      <c r="B250" s="162"/>
      <c r="C250" s="80"/>
      <c r="D250" s="80"/>
      <c r="E250" s="81">
        <f>E241+E249</f>
        <v>45.769999999999996</v>
      </c>
      <c r="F250" s="81">
        <f>F241+F249</f>
        <v>44.820000000000007</v>
      </c>
      <c r="G250" s="81">
        <f>G241+G249</f>
        <v>186.55</v>
      </c>
      <c r="H250" s="81">
        <f>H241+H249</f>
        <v>1339.29</v>
      </c>
      <c r="I250" s="59">
        <f>(E250+G250)*4+F250*9</f>
        <v>1332.66</v>
      </c>
    </row>
    <row r="251" spans="1:9" s="7" customFormat="1">
      <c r="A251" s="146"/>
      <c r="B251" s="146"/>
      <c r="C251" s="147"/>
      <c r="D251" s="147"/>
      <c r="E251" s="148"/>
      <c r="F251" s="148"/>
      <c r="G251" s="148"/>
      <c r="H251" s="148"/>
      <c r="I251" s="149"/>
    </row>
    <row r="252" spans="1:9" s="7" customFormat="1">
      <c r="A252" s="146"/>
      <c r="B252" s="146"/>
      <c r="C252" s="147"/>
      <c r="D252" s="147"/>
      <c r="E252" s="148"/>
      <c r="F252" s="148"/>
      <c r="G252" s="148"/>
      <c r="H252" s="148"/>
      <c r="I252" s="149"/>
    </row>
    <row r="253" spans="1:9" s="7" customFormat="1" ht="36" customHeight="1">
      <c r="A253" s="146"/>
      <c r="B253" s="146"/>
      <c r="C253" s="147"/>
      <c r="D253" s="147"/>
      <c r="E253" s="148"/>
      <c r="F253" s="148"/>
      <c r="G253" s="148"/>
      <c r="H253" s="148"/>
      <c r="I253" s="149"/>
    </row>
    <row r="254" spans="1:9">
      <c r="A254" s="70"/>
      <c r="B254" s="70"/>
      <c r="C254" s="71"/>
      <c r="D254" s="71"/>
    </row>
    <row r="255" spans="1:9" ht="30" customHeight="1">
      <c r="A255" s="17" t="s">
        <v>37</v>
      </c>
      <c r="B255" s="72" t="s">
        <v>38</v>
      </c>
      <c r="C255" s="72" t="s">
        <v>39</v>
      </c>
      <c r="D255" s="72" t="s">
        <v>40</v>
      </c>
      <c r="E255" s="73" t="s">
        <v>41</v>
      </c>
      <c r="F255" s="74"/>
    </row>
    <row r="256" spans="1:9" ht="27" customHeight="1">
      <c r="A256" s="17" t="s">
        <v>26</v>
      </c>
      <c r="B256" s="31">
        <f>E35</f>
        <v>42.3</v>
      </c>
      <c r="C256" s="31">
        <f>F35</f>
        <v>45.35</v>
      </c>
      <c r="D256" s="31">
        <f>G35</f>
        <v>174.59</v>
      </c>
      <c r="E256" s="31">
        <f>H35</f>
        <v>1229.1999999999998</v>
      </c>
      <c r="F256" s="18"/>
    </row>
    <row r="257" spans="1:8" ht="27" customHeight="1">
      <c r="A257" s="17" t="s">
        <v>27</v>
      </c>
      <c r="B257" s="31">
        <f>E60</f>
        <v>41.42</v>
      </c>
      <c r="C257" s="31">
        <f>F60</f>
        <v>45.01</v>
      </c>
      <c r="D257" s="31">
        <f>G60</f>
        <v>194.23000000000002</v>
      </c>
      <c r="E257" s="31">
        <f>H60</f>
        <v>1361.68</v>
      </c>
      <c r="F257" s="18"/>
    </row>
    <row r="258" spans="1:8" ht="27" customHeight="1">
      <c r="A258" s="17" t="s">
        <v>28</v>
      </c>
      <c r="B258" s="31">
        <f>E85</f>
        <v>42.199999999999996</v>
      </c>
      <c r="C258" s="31">
        <f>F85</f>
        <v>40.019999999999996</v>
      </c>
      <c r="D258" s="31">
        <f>G85</f>
        <v>186.39</v>
      </c>
      <c r="E258" s="31">
        <f>H85</f>
        <v>1266.8499999999999</v>
      </c>
      <c r="F258" s="18"/>
    </row>
    <row r="259" spans="1:8" ht="27" customHeight="1">
      <c r="A259" s="17" t="s">
        <v>29</v>
      </c>
      <c r="B259" s="31">
        <f>E110</f>
        <v>42.15</v>
      </c>
      <c r="C259" s="31">
        <f>F110</f>
        <v>43.569999999999993</v>
      </c>
      <c r="D259" s="31">
        <f>G110</f>
        <v>182.17000000000002</v>
      </c>
      <c r="E259" s="31">
        <f>H110</f>
        <v>1302.6599999999999</v>
      </c>
      <c r="F259" s="18"/>
    </row>
    <row r="260" spans="1:8" ht="27" customHeight="1">
      <c r="A260" s="17" t="s">
        <v>30</v>
      </c>
      <c r="B260" s="31">
        <f>E133</f>
        <v>45.14</v>
      </c>
      <c r="C260" s="31">
        <f>F133</f>
        <v>45.03</v>
      </c>
      <c r="D260" s="31">
        <f>G133</f>
        <v>196.94</v>
      </c>
      <c r="E260" s="31">
        <f>H133</f>
        <v>1323.5</v>
      </c>
      <c r="F260" s="18"/>
    </row>
    <row r="261" spans="1:8" ht="27" customHeight="1">
      <c r="A261" s="16" t="s">
        <v>36</v>
      </c>
      <c r="B261" s="25">
        <f>B256+B257+B258+B259+B260</f>
        <v>213.20999999999998</v>
      </c>
      <c r="C261" s="25">
        <f>C256+C257+C258+C259+C260</f>
        <v>218.98</v>
      </c>
      <c r="D261" s="25">
        <f>D256+D257+D258+D259+D260</f>
        <v>934.32000000000016</v>
      </c>
      <c r="E261" s="25">
        <f>E256+E257+E258+E259+E260</f>
        <v>6483.8899999999994</v>
      </c>
      <c r="F261" s="19"/>
    </row>
    <row r="262" spans="1:8" ht="27" customHeight="1">
      <c r="A262" s="151" t="s">
        <v>35</v>
      </c>
      <c r="B262" s="26">
        <f>B261/5</f>
        <v>42.641999999999996</v>
      </c>
      <c r="C262" s="26">
        <f>C261/5</f>
        <v>43.795999999999999</v>
      </c>
      <c r="D262" s="26">
        <f>D261/5</f>
        <v>186.86400000000003</v>
      </c>
      <c r="E262" s="26">
        <f>E261/5</f>
        <v>1296.7779999999998</v>
      </c>
      <c r="F262" s="19"/>
    </row>
    <row r="263" spans="1:8" ht="27" customHeight="1">
      <c r="A263" s="17" t="s">
        <v>34</v>
      </c>
      <c r="B263" s="32">
        <f>E156</f>
        <v>40.75</v>
      </c>
      <c r="C263" s="31">
        <f>F156</f>
        <v>40.709999999999994</v>
      </c>
      <c r="D263" s="31">
        <f>G156</f>
        <v>183.01</v>
      </c>
      <c r="E263" s="31">
        <f>H156</f>
        <v>1248.9000000000001</v>
      </c>
      <c r="F263" s="18"/>
    </row>
    <row r="264" spans="1:8" ht="27" customHeight="1">
      <c r="A264" s="17" t="s">
        <v>78</v>
      </c>
      <c r="B264" s="31">
        <f>E181</f>
        <v>40.519999999999996</v>
      </c>
      <c r="C264" s="31">
        <f>F181</f>
        <v>41.64</v>
      </c>
      <c r="D264" s="31">
        <f>G181</f>
        <v>187.2</v>
      </c>
      <c r="E264" s="31">
        <f>H181</f>
        <v>1291.3599999999999</v>
      </c>
      <c r="F264" s="18"/>
    </row>
    <row r="265" spans="1:8" ht="27" customHeight="1">
      <c r="A265" s="17" t="s">
        <v>31</v>
      </c>
      <c r="B265" s="31">
        <f>E205</f>
        <v>44.36999999999999</v>
      </c>
      <c r="C265" s="31">
        <f>F205</f>
        <v>44.05</v>
      </c>
      <c r="D265" s="31">
        <f>G205</f>
        <v>197.97</v>
      </c>
      <c r="E265" s="31">
        <f>H205</f>
        <v>1375.12</v>
      </c>
      <c r="F265" s="18"/>
    </row>
    <row r="266" spans="1:8" ht="27" customHeight="1">
      <c r="A266" s="17" t="s">
        <v>32</v>
      </c>
      <c r="B266" s="31">
        <f>E227</f>
        <v>41.46</v>
      </c>
      <c r="C266" s="31">
        <f>F227</f>
        <v>41.28</v>
      </c>
      <c r="D266" s="31">
        <f>G227</f>
        <v>179.23000000000002</v>
      </c>
      <c r="E266" s="31">
        <f>H227</f>
        <v>1185.58</v>
      </c>
      <c r="F266" s="18"/>
    </row>
    <row r="267" spans="1:8" ht="27" customHeight="1">
      <c r="A267" s="17" t="s">
        <v>33</v>
      </c>
      <c r="B267" s="32">
        <f>E250</f>
        <v>45.769999999999996</v>
      </c>
      <c r="C267" s="32">
        <f>F250</f>
        <v>44.820000000000007</v>
      </c>
      <c r="D267" s="32">
        <f>G250</f>
        <v>186.55</v>
      </c>
      <c r="E267" s="32">
        <f>H250</f>
        <v>1339.29</v>
      </c>
      <c r="F267" s="18"/>
    </row>
    <row r="268" spans="1:8" ht="27" customHeight="1">
      <c r="A268" s="16" t="s">
        <v>36</v>
      </c>
      <c r="B268" s="25">
        <f>B263+B264+B265+B266+B267</f>
        <v>212.87</v>
      </c>
      <c r="C268" s="25">
        <f>C263+C264+C265+C266+C267</f>
        <v>212.5</v>
      </c>
      <c r="D268" s="25">
        <f>D263+D264+D265+D266+D267</f>
        <v>933.96</v>
      </c>
      <c r="E268" s="25">
        <f>E263+E264+E265+E266+E267</f>
        <v>6440.25</v>
      </c>
      <c r="F268" s="19"/>
    </row>
    <row r="269" spans="1:8" ht="27" customHeight="1">
      <c r="A269" s="151" t="s">
        <v>35</v>
      </c>
      <c r="B269" s="26">
        <f>B268/5</f>
        <v>42.573999999999998</v>
      </c>
      <c r="C269" s="26">
        <f>C268/5</f>
        <v>42.5</v>
      </c>
      <c r="D269" s="26">
        <f>D268/5</f>
        <v>186.792</v>
      </c>
      <c r="E269" s="26">
        <f>E268/5</f>
        <v>1288.05</v>
      </c>
      <c r="F269" s="19"/>
    </row>
    <row r="270" spans="1:8" ht="27" customHeight="1">
      <c r="A270" s="151" t="s">
        <v>172</v>
      </c>
      <c r="B270" s="26">
        <f>(B261+B268)/10</f>
        <v>42.607999999999997</v>
      </c>
      <c r="C270" s="26">
        <f>(C261+C268)/10</f>
        <v>43.148000000000003</v>
      </c>
      <c r="D270" s="26">
        <f>(D261+D268)/10</f>
        <v>186.82800000000003</v>
      </c>
      <c r="E270" s="26">
        <f>(E261+E268)/10</f>
        <v>1292.414</v>
      </c>
      <c r="F270" s="13"/>
      <c r="G270" s="13"/>
      <c r="H270" s="13"/>
    </row>
    <row r="271" spans="1:8" ht="18" customHeight="1">
      <c r="A271" s="20"/>
      <c r="B271" s="19"/>
      <c r="C271" s="19"/>
      <c r="D271" s="19"/>
      <c r="E271" s="19"/>
      <c r="F271" s="13"/>
      <c r="G271" s="13"/>
      <c r="H271" s="13"/>
    </row>
    <row r="272" spans="1:8" ht="18" customHeight="1">
      <c r="A272" s="163"/>
      <c r="B272" s="163"/>
      <c r="C272" s="163"/>
      <c r="D272" s="163"/>
      <c r="E272" s="163"/>
      <c r="F272" s="163"/>
      <c r="G272" s="163"/>
      <c r="H272" s="163"/>
    </row>
    <row r="273" spans="1:8" ht="30" customHeight="1">
      <c r="A273" s="27"/>
      <c r="B273" s="10"/>
      <c r="C273" s="10"/>
      <c r="D273" s="10"/>
      <c r="E273" s="10"/>
      <c r="F273" s="10"/>
      <c r="G273" s="10"/>
      <c r="H273" s="11"/>
    </row>
    <row r="274" spans="1:8">
      <c r="A274" s="27"/>
      <c r="B274" s="10"/>
      <c r="C274" s="10"/>
      <c r="D274" s="10"/>
      <c r="E274" s="10"/>
      <c r="F274" s="10"/>
      <c r="G274" s="10"/>
      <c r="H274" s="11"/>
    </row>
    <row r="275" spans="1:8" ht="24" customHeight="1">
      <c r="A275" s="163" t="s">
        <v>73</v>
      </c>
      <c r="B275" s="163"/>
      <c r="C275" s="163"/>
      <c r="D275" s="163"/>
      <c r="E275" s="163"/>
      <c r="F275" s="163"/>
      <c r="G275" s="163"/>
      <c r="H275" s="163"/>
    </row>
    <row r="276" spans="1:8">
      <c r="A276" s="27"/>
      <c r="B276" s="10"/>
      <c r="C276" s="10"/>
      <c r="D276" s="10"/>
      <c r="E276" s="10"/>
      <c r="F276" s="10"/>
      <c r="G276" s="10"/>
      <c r="H276" s="11"/>
    </row>
    <row r="277" spans="1:8">
      <c r="A277" s="27" t="s">
        <v>98</v>
      </c>
      <c r="B277" s="10"/>
      <c r="C277" s="10"/>
      <c r="D277" s="10"/>
      <c r="E277" s="10"/>
      <c r="F277" s="10"/>
      <c r="G277" s="10"/>
      <c r="H277" s="11"/>
    </row>
    <row r="278" spans="1:8" ht="30" customHeight="1">
      <c r="A278" s="163" t="s">
        <v>149</v>
      </c>
      <c r="B278" s="163"/>
      <c r="C278" s="163"/>
      <c r="D278" s="163"/>
      <c r="E278" s="163"/>
      <c r="F278" s="163"/>
      <c r="G278" s="163"/>
      <c r="H278" s="163"/>
    </row>
    <row r="279" spans="1:8">
      <c r="A279" s="157" t="s">
        <v>74</v>
      </c>
      <c r="B279" s="157"/>
      <c r="C279" s="157"/>
      <c r="D279" s="157"/>
      <c r="E279" s="157"/>
      <c r="F279" s="157"/>
      <c r="G279" s="157"/>
      <c r="H279" s="157"/>
    </row>
    <row r="280" spans="1:8" ht="36" customHeight="1">
      <c r="A280" s="164" t="s">
        <v>75</v>
      </c>
      <c r="B280" s="164"/>
      <c r="C280" s="164"/>
      <c r="D280" s="164"/>
      <c r="E280" s="164"/>
      <c r="F280" s="164"/>
      <c r="G280" s="164"/>
      <c r="H280" s="164"/>
    </row>
    <row r="281" spans="1:8">
      <c r="A281" s="157" t="s">
        <v>76</v>
      </c>
      <c r="B281" s="157"/>
      <c r="C281" s="157"/>
      <c r="D281" s="157"/>
      <c r="E281" s="157"/>
      <c r="F281" s="157"/>
      <c r="G281" s="157"/>
      <c r="H281" s="157"/>
    </row>
    <row r="282" spans="1:8">
      <c r="A282" s="10"/>
      <c r="B282" s="10"/>
      <c r="C282" s="10"/>
      <c r="D282" s="10"/>
      <c r="E282" s="10"/>
      <c r="F282" s="10"/>
      <c r="G282" s="10"/>
      <c r="H282" s="11"/>
    </row>
    <row r="283" spans="1:8">
      <c r="A283" s="10"/>
      <c r="B283" s="10"/>
      <c r="C283" s="10"/>
      <c r="D283" s="10"/>
      <c r="E283" s="10"/>
      <c r="F283" s="10"/>
      <c r="G283" s="10"/>
      <c r="H283" s="11"/>
    </row>
    <row r="284" spans="1:8">
      <c r="A284" s="157" t="s">
        <v>77</v>
      </c>
      <c r="B284" s="157"/>
      <c r="C284" s="157"/>
      <c r="D284" s="157"/>
      <c r="E284" s="157"/>
      <c r="F284" s="157"/>
      <c r="G284" s="157"/>
      <c r="H284" s="157"/>
    </row>
    <row r="285" spans="1:8" ht="24" customHeight="1">
      <c r="A285" s="22"/>
      <c r="B285" s="10"/>
      <c r="C285" s="10"/>
      <c r="D285" s="10"/>
      <c r="E285" s="158"/>
      <c r="F285" s="158"/>
      <c r="G285" s="158"/>
      <c r="H285" s="11"/>
    </row>
    <row r="286" spans="1:8" ht="33" customHeight="1">
      <c r="A286" s="21"/>
      <c r="B286" s="15"/>
      <c r="C286" s="15"/>
      <c r="D286" s="15"/>
      <c r="E286" s="159"/>
      <c r="F286" s="159"/>
      <c r="G286" s="159"/>
      <c r="H286" s="159"/>
    </row>
  </sheetData>
  <mergeCells count="137">
    <mergeCell ref="A9:I9"/>
    <mergeCell ref="A10:I10"/>
    <mergeCell ref="A11:I11"/>
    <mergeCell ref="A12:I12"/>
    <mergeCell ref="A14:A17"/>
    <mergeCell ref="C14:C17"/>
    <mergeCell ref="D14:D17"/>
    <mergeCell ref="E14:E15"/>
    <mergeCell ref="F14:F15"/>
    <mergeCell ref="G14:G15"/>
    <mergeCell ref="H14:H17"/>
    <mergeCell ref="B15:B17"/>
    <mergeCell ref="A18:I18"/>
    <mergeCell ref="A19:H19"/>
    <mergeCell ref="A26:I26"/>
    <mergeCell ref="A35:B35"/>
    <mergeCell ref="A39:A42"/>
    <mergeCell ref="C39:C42"/>
    <mergeCell ref="D39:D42"/>
    <mergeCell ref="E39:E40"/>
    <mergeCell ref="F39:F40"/>
    <mergeCell ref="G39:G40"/>
    <mergeCell ref="H39:H42"/>
    <mergeCell ref="B40:B42"/>
    <mergeCell ref="A43:I43"/>
    <mergeCell ref="A44:H44"/>
    <mergeCell ref="A51:I51"/>
    <mergeCell ref="A60:B60"/>
    <mergeCell ref="A64:A67"/>
    <mergeCell ref="C64:C67"/>
    <mergeCell ref="D64:D67"/>
    <mergeCell ref="E64:E65"/>
    <mergeCell ref="F64:F65"/>
    <mergeCell ref="G64:G65"/>
    <mergeCell ref="H64:H67"/>
    <mergeCell ref="B65:B67"/>
    <mergeCell ref="A68:I68"/>
    <mergeCell ref="A69:H69"/>
    <mergeCell ref="A76:I76"/>
    <mergeCell ref="A85:B85"/>
    <mergeCell ref="A89:A92"/>
    <mergeCell ref="C89:C92"/>
    <mergeCell ref="D89:D92"/>
    <mergeCell ref="E89:E90"/>
    <mergeCell ref="F89:F90"/>
    <mergeCell ref="G89:G90"/>
    <mergeCell ref="H89:H92"/>
    <mergeCell ref="B90:B92"/>
    <mergeCell ref="A93:I93"/>
    <mergeCell ref="J93:R93"/>
    <mergeCell ref="A94:H94"/>
    <mergeCell ref="J94:Q94"/>
    <mergeCell ref="J100:R100"/>
    <mergeCell ref="A101:I101"/>
    <mergeCell ref="A110:B110"/>
    <mergeCell ref="J110:K110"/>
    <mergeCell ref="A114:A117"/>
    <mergeCell ref="C114:C117"/>
    <mergeCell ref="D114:D117"/>
    <mergeCell ref="E114:E115"/>
    <mergeCell ref="F114:F115"/>
    <mergeCell ref="G114:G115"/>
    <mergeCell ref="H114:H117"/>
    <mergeCell ref="B115:B117"/>
    <mergeCell ref="A118:I118"/>
    <mergeCell ref="A119:H119"/>
    <mergeCell ref="A125:I125"/>
    <mergeCell ref="A133:B133"/>
    <mergeCell ref="A136:A139"/>
    <mergeCell ref="C136:C139"/>
    <mergeCell ref="D136:D139"/>
    <mergeCell ref="E136:E137"/>
    <mergeCell ref="F136:F137"/>
    <mergeCell ref="G136:G137"/>
    <mergeCell ref="H136:H139"/>
    <mergeCell ref="B137:B139"/>
    <mergeCell ref="A140:I140"/>
    <mergeCell ref="A141:H141"/>
    <mergeCell ref="A148:I148"/>
    <mergeCell ref="A156:B156"/>
    <mergeCell ref="A160:A163"/>
    <mergeCell ref="C160:C163"/>
    <mergeCell ref="D160:D163"/>
    <mergeCell ref="E160:E161"/>
    <mergeCell ref="F160:F161"/>
    <mergeCell ref="G160:G161"/>
    <mergeCell ref="H160:H163"/>
    <mergeCell ref="B161:B163"/>
    <mergeCell ref="A164:I164"/>
    <mergeCell ref="A165:H165"/>
    <mergeCell ref="A171:I171"/>
    <mergeCell ref="A181:B181"/>
    <mergeCell ref="A185:A188"/>
    <mergeCell ref="C185:C188"/>
    <mergeCell ref="D185:D188"/>
    <mergeCell ref="E185:E186"/>
    <mergeCell ref="F185:F186"/>
    <mergeCell ref="G185:G186"/>
    <mergeCell ref="H185:H188"/>
    <mergeCell ref="B186:B188"/>
    <mergeCell ref="A189:I189"/>
    <mergeCell ref="A190:H190"/>
    <mergeCell ref="A196:I196"/>
    <mergeCell ref="A205:B205"/>
    <mergeCell ref="A208:A211"/>
    <mergeCell ref="C208:C211"/>
    <mergeCell ref="D208:D211"/>
    <mergeCell ref="E208:E209"/>
    <mergeCell ref="F208:F209"/>
    <mergeCell ref="G208:G209"/>
    <mergeCell ref="H208:H211"/>
    <mergeCell ref="B209:B211"/>
    <mergeCell ref="A212:I212"/>
    <mergeCell ref="A213:H213"/>
    <mergeCell ref="A219:I219"/>
    <mergeCell ref="A227:B227"/>
    <mergeCell ref="A230:A233"/>
    <mergeCell ref="C230:C233"/>
    <mergeCell ref="D230:D233"/>
    <mergeCell ref="E230:E231"/>
    <mergeCell ref="F230:F231"/>
    <mergeCell ref="G230:G231"/>
    <mergeCell ref="H230:H233"/>
    <mergeCell ref="B232:B233"/>
    <mergeCell ref="A281:H281"/>
    <mergeCell ref="A284:H284"/>
    <mergeCell ref="E285:G285"/>
    <mergeCell ref="E286:H286"/>
    <mergeCell ref="A234:I234"/>
    <mergeCell ref="A235:H235"/>
    <mergeCell ref="A242:I242"/>
    <mergeCell ref="A250:B250"/>
    <mergeCell ref="A272:H272"/>
    <mergeCell ref="A275:H275"/>
    <mergeCell ref="A278:H278"/>
    <mergeCell ref="A279:H279"/>
    <mergeCell ref="A280:H280"/>
  </mergeCells>
  <pageMargins left="0.59055118110236227" right="0" top="0" bottom="0" header="0" footer="0"/>
  <pageSetup paperSize="9" scale="55" firstPageNumber="0" orientation="portrait" r:id="rId1"/>
  <rowBreaks count="8" manualBreakCount="8">
    <brk id="44" max="8" man="1"/>
    <brk id="81" max="8" man="1"/>
    <brk id="129" max="8" man="1"/>
    <brk id="141" max="8" man="1"/>
    <brk id="178" max="8" man="1"/>
    <brk id="212" max="8" man="1"/>
    <brk id="248" max="8" man="1"/>
    <brk id="26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Solaris</cp:lastModifiedBy>
  <cp:revision>5</cp:revision>
  <cp:lastPrinted>2025-03-05T10:30:41Z</cp:lastPrinted>
  <dcterms:created xsi:type="dcterms:W3CDTF">2019-06-28T08:42:23Z</dcterms:created>
  <dcterms:modified xsi:type="dcterms:W3CDTF">2025-09-02T13:35:19Z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